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C:\Users\toshi\Desktop\参加申込書まとめ\"/>
    </mc:Choice>
  </mc:AlternateContent>
  <xr:revisionPtr revIDLastSave="0" documentId="8_{D58FDDBD-D7AA-4FC8-9B4A-6F4011F1A199}" xr6:coauthVersionLast="47" xr6:coauthVersionMax="47" xr10:uidLastSave="{00000000-0000-0000-0000-000000000000}"/>
  <workbookProtection workbookPassword="EF37" lockStructure="1"/>
  <bookViews>
    <workbookView xWindow="-108" yWindow="-108" windowWidth="23256" windowHeight="12576" tabRatio="712" activeTab="1" xr2:uid="{00000000-000D-0000-FFFF-FFFF00000000}"/>
  </bookViews>
  <sheets>
    <sheet name="はじめに" sheetId="39" r:id="rId1"/>
    <sheet name="登録マスターデーター" sheetId="1" r:id="rId2"/>
    <sheet name="個人戦申込用（県協会）1枚目" sheetId="6" r:id="rId3"/>
    <sheet name="個人戦申込用（県協会）2枚目" sheetId="7" r:id="rId4"/>
    <sheet name="個人戦申込用（県協会）3枚目" sheetId="37" r:id="rId5"/>
    <sheet name="個人戦申込用（県協会）カーニバル１枚目" sheetId="21" r:id="rId6"/>
    <sheet name="個人戦申込用（県協会）カーニバル２枚目" sheetId="29" r:id="rId7"/>
    <sheet name="近畿総合（一般の部）申込書（兵庫推薦者）" sheetId="33" r:id="rId8"/>
    <sheet name="近畿総合（シニアの部）申込書（兵庫推薦者）" sheetId="32" r:id="rId9"/>
    <sheet name="全日本シニアバドミントン申込書" sheetId="17" r:id="rId10"/>
    <sheet name="全日本社会人選手権申込書" sheetId="34" r:id="rId11"/>
    <sheet name="県協会エントリー読込中継" sheetId="38" r:id="rId12"/>
    <sheet name="カーニバルエントリー読込中継" sheetId="23" r:id="rId13"/>
  </sheets>
  <externalReferences>
    <externalReference r:id="rId14"/>
    <externalReference r:id="rId15"/>
    <externalReference r:id="rId16"/>
  </externalReferences>
  <definedNames>
    <definedName name="_xlnm._FilterDatabase" localSheetId="1" hidden="1">登録マスターデーター!$A$9:$J$101</definedName>
    <definedName name="_xlnm.Print_Area" localSheetId="8">'近畿総合（シニアの部）申込書（兵庫推薦者）'!$A$1:$J$56</definedName>
    <definedName name="_xlnm.Print_Area" localSheetId="7">'近畿総合（一般の部）申込書（兵庫推薦者）'!$A$1:$J$53</definedName>
    <definedName name="_xlnm.Print_Area" localSheetId="2">'個人戦申込用（県協会）1枚目'!$A$1:$J$48</definedName>
    <definedName name="_xlnm.Print_Area" localSheetId="3">'個人戦申込用（県協会）2枚目'!$A$1:$J$49</definedName>
    <definedName name="_xlnm.Print_Area" localSheetId="4">'個人戦申込用（県協会）3枚目'!$A$1:$J$49</definedName>
    <definedName name="_xlnm.Print_Area" localSheetId="5">'個人戦申込用（県協会）カーニバル１枚目'!$A$1:$J$50</definedName>
    <definedName name="_xlnm.Print_Area" localSheetId="6">'個人戦申込用（県協会）カーニバル２枚目'!$A$1:$J$50</definedName>
    <definedName name="_xlnm.Print_Area" localSheetId="9">全日本シニアバドミントン申込書!$A$1:$L$50</definedName>
    <definedName name="_xlnm.Print_Area" localSheetId="10">全日本社会人選手権申込書!$A$1:$L$50</definedName>
    <definedName name="Print_Area_3" localSheetId="8">#REF!</definedName>
    <definedName name="Print_Area_3" localSheetId="7">#REF!</definedName>
    <definedName name="Print_Area_3" localSheetId="11">#REF!</definedName>
    <definedName name="Print_Area_3" localSheetId="4">#REF!</definedName>
    <definedName name="Print_Area_3" localSheetId="6">#REF!</definedName>
    <definedName name="Print_Area_3" localSheetId="10">#REF!</definedName>
    <definedName name="Print_Area_3">#REF!</definedName>
    <definedName name="print_area_4" localSheetId="8">#REF!</definedName>
    <definedName name="print_area_4" localSheetId="7">#REF!</definedName>
    <definedName name="print_area_4" localSheetId="11">#REF!</definedName>
    <definedName name="print_area_4" localSheetId="4">#REF!</definedName>
    <definedName name="print_area_4" localSheetId="10">#REF!</definedName>
    <definedName name="print_area_4">#REF!</definedName>
    <definedName name="なし">'[1]チーム名(男子)'!$B$115:$B$120</definedName>
    <definedName name="表紙56">'[2]チーム名(男子)'!$B$128:$B$133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 i="7" l="1"/>
  <c r="F8" i="39"/>
  <c r="D19" i="32"/>
  <c r="D18" i="32"/>
  <c r="D17" i="32"/>
  <c r="D16" i="32"/>
  <c r="D15" i="32"/>
  <c r="D14" i="32"/>
  <c r="D13" i="32"/>
  <c r="D12" i="32"/>
  <c r="D11" i="32"/>
  <c r="D10" i="32"/>
  <c r="G19" i="32"/>
  <c r="G18" i="32"/>
  <c r="G17" i="32"/>
  <c r="G16" i="32"/>
  <c r="G15" i="32"/>
  <c r="G14" i="32"/>
  <c r="G13" i="32"/>
  <c r="G12" i="32"/>
  <c r="G11" i="32"/>
  <c r="G10" i="32"/>
  <c r="G19" i="33"/>
  <c r="G18" i="33"/>
  <c r="G17" i="33"/>
  <c r="G16" i="33"/>
  <c r="G15" i="33"/>
  <c r="G14" i="33"/>
  <c r="G13" i="33"/>
  <c r="G12" i="33"/>
  <c r="G11" i="33"/>
  <c r="G10" i="33"/>
  <c r="D19" i="33"/>
  <c r="D18" i="33"/>
  <c r="D17" i="33"/>
  <c r="D16" i="33"/>
  <c r="D15" i="33"/>
  <c r="D14" i="33"/>
  <c r="D13" i="33"/>
  <c r="D12" i="33"/>
  <c r="D11" i="33"/>
  <c r="D10" i="33"/>
  <c r="C73" i="1"/>
  <c r="I10" i="7"/>
  <c r="I11" i="7"/>
  <c r="E45" i="34" l="1"/>
  <c r="E44" i="34"/>
  <c r="E43" i="34"/>
  <c r="E45" i="17"/>
  <c r="E44" i="17"/>
  <c r="E43" i="17"/>
  <c r="F48" i="32"/>
  <c r="F47" i="32"/>
  <c r="F46" i="32"/>
  <c r="F48" i="33"/>
  <c r="F47" i="33"/>
  <c r="F46" i="33"/>
  <c r="F41" i="29"/>
  <c r="F40" i="29"/>
  <c r="F39" i="29"/>
  <c r="F41" i="21"/>
  <c r="F40" i="21"/>
  <c r="F39" i="21"/>
  <c r="F41" i="37"/>
  <c r="F40" i="37"/>
  <c r="F39" i="37"/>
  <c r="F41" i="7"/>
  <c r="F40" i="7"/>
  <c r="F39" i="7"/>
  <c r="F41" i="6"/>
  <c r="F43" i="6"/>
  <c r="F42" i="6"/>
  <c r="A3" i="38"/>
  <c r="A4" i="38"/>
  <c r="A5" i="38"/>
  <c r="A6" i="38"/>
  <c r="A7" i="38"/>
  <c r="A8" i="38"/>
  <c r="A9" i="38"/>
  <c r="A10" i="38"/>
  <c r="A11" i="38"/>
  <c r="A12" i="38"/>
  <c r="A13" i="38"/>
  <c r="A14" i="38"/>
  <c r="A15" i="38"/>
  <c r="A16" i="38"/>
  <c r="A17" i="38"/>
  <c r="A18" i="38"/>
  <c r="A19" i="38"/>
  <c r="A20" i="38"/>
  <c r="A21" i="38"/>
  <c r="A22" i="38"/>
  <c r="A23" i="38"/>
  <c r="A24" i="38"/>
  <c r="A25" i="38"/>
  <c r="A26" i="38"/>
  <c r="A27" i="38"/>
  <c r="A28" i="38"/>
  <c r="A29" i="38"/>
  <c r="A30" i="38"/>
  <c r="A31" i="38"/>
  <c r="A32" i="38"/>
  <c r="A33" i="38"/>
  <c r="A34" i="38"/>
  <c r="A35" i="38"/>
  <c r="A36" i="38"/>
  <c r="A37" i="38"/>
  <c r="A38" i="38"/>
  <c r="A39" i="38"/>
  <c r="A40" i="38"/>
  <c r="A41" i="38"/>
  <c r="A42" i="38"/>
  <c r="A43" i="38"/>
  <c r="A44" i="38"/>
  <c r="A45" i="38"/>
  <c r="A46" i="38"/>
  <c r="A47" i="38"/>
  <c r="A48" i="38"/>
  <c r="A49" i="38"/>
  <c r="A50" i="38"/>
  <c r="A51" i="38"/>
  <c r="A52" i="38"/>
  <c r="A53" i="38"/>
  <c r="A54" i="38"/>
  <c r="A55" i="38"/>
  <c r="A56" i="38"/>
  <c r="A57" i="38"/>
  <c r="A2" i="38"/>
  <c r="C44" i="34"/>
  <c r="C44" i="17"/>
  <c r="C47" i="32"/>
  <c r="C47" i="33"/>
  <c r="C40" i="29"/>
  <c r="C40" i="21"/>
  <c r="C40" i="37"/>
  <c r="C40" i="7"/>
  <c r="C42" i="6"/>
  <c r="H4" i="17"/>
  <c r="I7" i="32"/>
  <c r="I7" i="33"/>
  <c r="I7" i="37"/>
  <c r="I7" i="7"/>
  <c r="I7" i="6"/>
  <c r="K38" i="34"/>
  <c r="K39" i="34"/>
  <c r="K37" i="34"/>
  <c r="K36" i="34"/>
  <c r="K35" i="34"/>
  <c r="K34" i="34"/>
  <c r="K33" i="34"/>
  <c r="K32" i="34"/>
  <c r="K31" i="34"/>
  <c r="K30" i="34"/>
  <c r="K29" i="34"/>
  <c r="K28" i="34"/>
  <c r="K27" i="34"/>
  <c r="K26" i="34"/>
  <c r="K25" i="34"/>
  <c r="K24" i="34"/>
  <c r="K23" i="34"/>
  <c r="K22" i="34"/>
  <c r="K21" i="34"/>
  <c r="K20" i="34"/>
  <c r="K19" i="34"/>
  <c r="K18" i="34"/>
  <c r="K17" i="34"/>
  <c r="K16" i="34"/>
  <c r="K15" i="34"/>
  <c r="K14" i="34"/>
  <c r="K13" i="34"/>
  <c r="K12" i="34"/>
  <c r="K11" i="34"/>
  <c r="K10" i="34"/>
  <c r="K9" i="34"/>
  <c r="K8" i="34"/>
  <c r="K7" i="34"/>
  <c r="AB8" i="34"/>
  <c r="AB9" i="34"/>
  <c r="AB10" i="34"/>
  <c r="AB11" i="34"/>
  <c r="AB12" i="34"/>
  <c r="AB13" i="34"/>
  <c r="AB14" i="34"/>
  <c r="AB15" i="34"/>
  <c r="AB16" i="34"/>
  <c r="AB17" i="34"/>
  <c r="AB18" i="34"/>
  <c r="Y44" i="34"/>
  <c r="Z44" i="34"/>
  <c r="Y19" i="34"/>
  <c r="Y20" i="34"/>
  <c r="Y21" i="34"/>
  <c r="Y22" i="34"/>
  <c r="Y23" i="34"/>
  <c r="Y24" i="34"/>
  <c r="Y25" i="34"/>
  <c r="Y26" i="34"/>
  <c r="Y27" i="34"/>
  <c r="Y28" i="34"/>
  <c r="Y29" i="34"/>
  <c r="Y30" i="34"/>
  <c r="Y31" i="34"/>
  <c r="AB7" i="34"/>
  <c r="L39" i="17"/>
  <c r="L38" i="17"/>
  <c r="L37" i="17"/>
  <c r="L36" i="17"/>
  <c r="L35" i="17"/>
  <c r="L34" i="17"/>
  <c r="L33" i="17"/>
  <c r="L32" i="17"/>
  <c r="L31" i="17"/>
  <c r="L30" i="17"/>
  <c r="L29" i="17"/>
  <c r="L28" i="17"/>
  <c r="L27" i="17"/>
  <c r="L26" i="17"/>
  <c r="L25" i="17"/>
  <c r="L24" i="17"/>
  <c r="L23" i="17"/>
  <c r="L22" i="17"/>
  <c r="L21" i="17"/>
  <c r="L20" i="17"/>
  <c r="L19" i="17"/>
  <c r="L18" i="17"/>
  <c r="L17" i="17"/>
  <c r="L16" i="17"/>
  <c r="L15" i="17"/>
  <c r="L14" i="17"/>
  <c r="L13" i="17"/>
  <c r="L12" i="17"/>
  <c r="L11" i="17"/>
  <c r="L10" i="17"/>
  <c r="L9" i="17"/>
  <c r="L8" i="17"/>
  <c r="L7" i="17"/>
  <c r="K7" i="17"/>
  <c r="K8" i="17"/>
  <c r="K9" i="17"/>
  <c r="K10" i="17"/>
  <c r="K11" i="17"/>
  <c r="K12" i="17"/>
  <c r="K13" i="17"/>
  <c r="K14" i="17"/>
  <c r="K15" i="17"/>
  <c r="K16" i="17"/>
  <c r="K17" i="17"/>
  <c r="K18" i="17"/>
  <c r="K19" i="17"/>
  <c r="K20" i="17"/>
  <c r="K21" i="17"/>
  <c r="K22" i="17"/>
  <c r="K23" i="17"/>
  <c r="K24" i="17"/>
  <c r="K25" i="17"/>
  <c r="K26" i="17"/>
  <c r="K27" i="17"/>
  <c r="K28" i="17"/>
  <c r="K29" i="17"/>
  <c r="K30" i="17"/>
  <c r="K31" i="17"/>
  <c r="K32" i="17"/>
  <c r="K33" i="17"/>
  <c r="K34" i="17"/>
  <c r="K35" i="17"/>
  <c r="K36" i="17"/>
  <c r="K37" i="17"/>
  <c r="K38" i="17"/>
  <c r="K39" i="17"/>
  <c r="Y19" i="17"/>
  <c r="Y20" i="17"/>
  <c r="Y21" i="17"/>
  <c r="Y22" i="17"/>
  <c r="Y23" i="17"/>
  <c r="Y24" i="17"/>
  <c r="Y25" i="17"/>
  <c r="Y26" i="17"/>
  <c r="Y27" i="17"/>
  <c r="Y28" i="17"/>
  <c r="Y29" i="17"/>
  <c r="Y30" i="17"/>
  <c r="Y31" i="17"/>
  <c r="Y32" i="17"/>
  <c r="AB7" i="17"/>
  <c r="AB8" i="17"/>
  <c r="AB9" i="17"/>
  <c r="AB10" i="17"/>
  <c r="AB11" i="17"/>
  <c r="AB12" i="17"/>
  <c r="AB13" i="17"/>
  <c r="AB14" i="17"/>
  <c r="AB15" i="17"/>
  <c r="AB16" i="17"/>
  <c r="AB17" i="17"/>
  <c r="R43" i="32"/>
  <c r="R36" i="32"/>
  <c r="R37" i="32"/>
  <c r="R38" i="32"/>
  <c r="R39" i="32"/>
  <c r="R40" i="32"/>
  <c r="R41" i="32"/>
  <c r="R42" i="32"/>
  <c r="U28" i="32"/>
  <c r="U29" i="32"/>
  <c r="U30" i="32"/>
  <c r="U10" i="32"/>
  <c r="U11" i="32"/>
  <c r="U12" i="32"/>
  <c r="U13" i="32"/>
  <c r="U14" i="32"/>
  <c r="U15" i="32"/>
  <c r="U16" i="32"/>
  <c r="U17" i="32"/>
  <c r="U18" i="32"/>
  <c r="U19" i="32"/>
  <c r="U20" i="32"/>
  <c r="U21" i="32"/>
  <c r="U22" i="32"/>
  <c r="U23" i="32"/>
  <c r="U24" i="32"/>
  <c r="U25" i="32"/>
  <c r="U26" i="32"/>
  <c r="U27" i="32"/>
  <c r="R28" i="33"/>
  <c r="R29" i="33"/>
  <c r="R30" i="33"/>
  <c r="R31" i="33"/>
  <c r="R32" i="33"/>
  <c r="R33" i="33"/>
  <c r="R34" i="33"/>
  <c r="R35" i="33"/>
  <c r="R36" i="33"/>
  <c r="R37" i="33"/>
  <c r="R38" i="33"/>
  <c r="R39" i="33"/>
  <c r="R40" i="33"/>
  <c r="R41" i="33"/>
  <c r="R42" i="33"/>
  <c r="R43" i="33"/>
  <c r="U35" i="7"/>
  <c r="O36" i="33"/>
  <c r="O37" i="33"/>
  <c r="O38" i="33"/>
  <c r="O39" i="33"/>
  <c r="O40" i="33"/>
  <c r="O41" i="33"/>
  <c r="O42" i="33"/>
  <c r="O43" i="33"/>
  <c r="U10" i="33"/>
  <c r="U11" i="33"/>
  <c r="U12" i="33"/>
  <c r="U13" i="33"/>
  <c r="U14" i="33"/>
  <c r="U15" i="33"/>
  <c r="U16" i="33"/>
  <c r="U17" i="33"/>
  <c r="U18" i="33"/>
  <c r="U19" i="33"/>
  <c r="U20" i="33"/>
  <c r="U21" i="33"/>
  <c r="U22" i="33"/>
  <c r="U22" i="29"/>
  <c r="U23" i="29"/>
  <c r="U24" i="29"/>
  <c r="U25" i="29"/>
  <c r="U26" i="29"/>
  <c r="U27" i="29"/>
  <c r="U28" i="29"/>
  <c r="U29" i="29"/>
  <c r="U30" i="29"/>
  <c r="U31" i="29"/>
  <c r="U32" i="29"/>
  <c r="U33" i="29"/>
  <c r="U34" i="29"/>
  <c r="U35" i="29"/>
  <c r="X10" i="29"/>
  <c r="X11" i="29"/>
  <c r="X12" i="29"/>
  <c r="X13" i="29"/>
  <c r="X14" i="29"/>
  <c r="X15" i="29"/>
  <c r="X16" i="29"/>
  <c r="X17" i="29"/>
  <c r="X18" i="29"/>
  <c r="X19" i="29"/>
  <c r="X20" i="29"/>
  <c r="U22" i="21"/>
  <c r="U23" i="21"/>
  <c r="U24" i="21"/>
  <c r="U25" i="21"/>
  <c r="U26" i="21"/>
  <c r="U27" i="21"/>
  <c r="U28" i="21"/>
  <c r="U29" i="21"/>
  <c r="U30" i="21"/>
  <c r="U31" i="21"/>
  <c r="U32" i="21"/>
  <c r="U33" i="21"/>
  <c r="U34" i="21"/>
  <c r="U35" i="21"/>
  <c r="X10" i="21"/>
  <c r="X11" i="21"/>
  <c r="X12" i="21"/>
  <c r="X13" i="21"/>
  <c r="X14" i="21"/>
  <c r="X15" i="21"/>
  <c r="X16" i="21"/>
  <c r="X17" i="21"/>
  <c r="X18" i="21"/>
  <c r="X19" i="21"/>
  <c r="X20" i="21"/>
  <c r="U22" i="37"/>
  <c r="U23" i="37"/>
  <c r="U24" i="37"/>
  <c r="U25" i="37"/>
  <c r="U26" i="37"/>
  <c r="U27" i="37"/>
  <c r="U28" i="37"/>
  <c r="U29" i="37"/>
  <c r="U30" i="37"/>
  <c r="U31" i="37"/>
  <c r="U32" i="37"/>
  <c r="U33" i="37"/>
  <c r="U34" i="37"/>
  <c r="U35" i="37"/>
  <c r="X10" i="37"/>
  <c r="X11" i="37"/>
  <c r="X12" i="37"/>
  <c r="X13" i="37"/>
  <c r="X14" i="37"/>
  <c r="X15" i="37"/>
  <c r="X16" i="37"/>
  <c r="X17" i="37"/>
  <c r="X18" i="37"/>
  <c r="X19" i="37"/>
  <c r="X20" i="37"/>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7" i="34"/>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F7" i="17"/>
  <c r="H43" i="32"/>
  <c r="H42" i="32"/>
  <c r="H41" i="32"/>
  <c r="H40" i="32"/>
  <c r="H39" i="32"/>
  <c r="H38" i="32"/>
  <c r="H37" i="32"/>
  <c r="H36" i="32"/>
  <c r="H35" i="32"/>
  <c r="H34" i="32"/>
  <c r="H33" i="32"/>
  <c r="H32" i="32"/>
  <c r="H31" i="32"/>
  <c r="H30" i="32"/>
  <c r="H29" i="32"/>
  <c r="H28" i="32"/>
  <c r="H27" i="32"/>
  <c r="H26" i="32"/>
  <c r="H25" i="32"/>
  <c r="H24" i="32"/>
  <c r="H23" i="32"/>
  <c r="H22" i="32"/>
  <c r="H43" i="33"/>
  <c r="H42" i="33"/>
  <c r="H41" i="33"/>
  <c r="H40" i="33"/>
  <c r="H39" i="33"/>
  <c r="H38" i="33"/>
  <c r="H37" i="33"/>
  <c r="H36" i="33"/>
  <c r="H35" i="33"/>
  <c r="H34" i="33"/>
  <c r="H33" i="33"/>
  <c r="H32" i="33"/>
  <c r="H31" i="33"/>
  <c r="H30" i="33"/>
  <c r="H29" i="33"/>
  <c r="H28" i="33"/>
  <c r="H27" i="33"/>
  <c r="H26" i="33"/>
  <c r="H25" i="33"/>
  <c r="H24" i="33"/>
  <c r="H23" i="33"/>
  <c r="H22" i="33"/>
  <c r="H35" i="29"/>
  <c r="H34" i="29"/>
  <c r="H33" i="29"/>
  <c r="H32" i="29"/>
  <c r="H31" i="29"/>
  <c r="H30" i="29"/>
  <c r="H29" i="29"/>
  <c r="H28" i="29"/>
  <c r="H27" i="29"/>
  <c r="H26" i="29"/>
  <c r="H25" i="29"/>
  <c r="H24" i="29"/>
  <c r="H23" i="29"/>
  <c r="H22" i="29"/>
  <c r="H21" i="29"/>
  <c r="H20" i="29"/>
  <c r="H19" i="29"/>
  <c r="H18" i="29"/>
  <c r="H17" i="29"/>
  <c r="H16" i="29"/>
  <c r="H15" i="29"/>
  <c r="H14" i="29"/>
  <c r="H13" i="29"/>
  <c r="H12" i="29"/>
  <c r="H11" i="29"/>
  <c r="H10" i="29"/>
  <c r="H35" i="37"/>
  <c r="M57" i="38" s="1"/>
  <c r="H34" i="37"/>
  <c r="L57" i="38" s="1"/>
  <c r="H33" i="37"/>
  <c r="H32" i="37"/>
  <c r="H31" i="37"/>
  <c r="H30" i="37"/>
  <c r="L55" i="38" s="1"/>
  <c r="H29" i="37"/>
  <c r="H28" i="37"/>
  <c r="H27" i="37"/>
  <c r="H26" i="37"/>
  <c r="L53" i="38" s="1"/>
  <c r="H25" i="37"/>
  <c r="H24" i="37"/>
  <c r="H23" i="37"/>
  <c r="H22" i="37"/>
  <c r="L51" i="38" s="1"/>
  <c r="H21" i="37"/>
  <c r="H20" i="37"/>
  <c r="H19" i="37"/>
  <c r="H18" i="37"/>
  <c r="H17" i="37"/>
  <c r="H16" i="37"/>
  <c r="H15" i="37"/>
  <c r="H14" i="37"/>
  <c r="L47" i="38" s="1"/>
  <c r="H13" i="37"/>
  <c r="H12" i="37"/>
  <c r="H11" i="37"/>
  <c r="H10" i="37"/>
  <c r="L45" i="38" s="1"/>
  <c r="H35" i="7"/>
  <c r="H34" i="7"/>
  <c r="H33" i="7"/>
  <c r="H32" i="7"/>
  <c r="H31" i="7"/>
  <c r="H30" i="7"/>
  <c r="H29" i="7"/>
  <c r="H28" i="7"/>
  <c r="H27" i="7"/>
  <c r="H26" i="7"/>
  <c r="H25" i="7"/>
  <c r="H24" i="7"/>
  <c r="H23" i="7"/>
  <c r="H22" i="7"/>
  <c r="H21" i="7"/>
  <c r="H20" i="7"/>
  <c r="H19" i="7"/>
  <c r="H18" i="7"/>
  <c r="H17" i="7"/>
  <c r="H16" i="7"/>
  <c r="H15" i="7"/>
  <c r="H14" i="7"/>
  <c r="H13" i="7"/>
  <c r="H12" i="7"/>
  <c r="H11" i="7"/>
  <c r="H10" i="7"/>
  <c r="U22" i="7"/>
  <c r="U23" i="7"/>
  <c r="U24" i="7"/>
  <c r="U25" i="7"/>
  <c r="U26" i="7"/>
  <c r="U27" i="7"/>
  <c r="U28" i="7"/>
  <c r="U29" i="7"/>
  <c r="U30" i="7"/>
  <c r="U31" i="7"/>
  <c r="U32" i="7"/>
  <c r="U33" i="7"/>
  <c r="U34" i="7"/>
  <c r="X10" i="7"/>
  <c r="X11" i="7"/>
  <c r="X12" i="7"/>
  <c r="X13" i="7"/>
  <c r="X14" i="7"/>
  <c r="X15" i="7"/>
  <c r="X16" i="7"/>
  <c r="X17" i="7"/>
  <c r="X18" i="7"/>
  <c r="X19" i="7"/>
  <c r="X20" i="7"/>
  <c r="I39" i="6"/>
  <c r="N31" i="38" s="1"/>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I43" i="32"/>
  <c r="I42" i="32"/>
  <c r="I41" i="32"/>
  <c r="I40" i="32"/>
  <c r="I39" i="32"/>
  <c r="I38" i="32"/>
  <c r="I37" i="32"/>
  <c r="I36" i="32"/>
  <c r="I35" i="32"/>
  <c r="I34" i="32"/>
  <c r="I33" i="32"/>
  <c r="I32" i="32"/>
  <c r="I31" i="32"/>
  <c r="I30" i="32"/>
  <c r="I29" i="32"/>
  <c r="I28" i="32"/>
  <c r="I27" i="32"/>
  <c r="I26" i="32"/>
  <c r="I25" i="32"/>
  <c r="I24" i="32"/>
  <c r="I23" i="32"/>
  <c r="I22" i="32"/>
  <c r="I19" i="32"/>
  <c r="I18" i="32"/>
  <c r="I17" i="32"/>
  <c r="I16" i="32"/>
  <c r="I15" i="32"/>
  <c r="I14" i="32"/>
  <c r="I13" i="32"/>
  <c r="I12" i="32"/>
  <c r="I11" i="32"/>
  <c r="I10" i="32"/>
  <c r="I43" i="33"/>
  <c r="I42" i="33"/>
  <c r="I41" i="33"/>
  <c r="I40" i="33"/>
  <c r="I39" i="33"/>
  <c r="I38" i="33"/>
  <c r="I37" i="33"/>
  <c r="I36" i="33"/>
  <c r="I35" i="33"/>
  <c r="I34" i="33"/>
  <c r="I33" i="33"/>
  <c r="I32" i="33"/>
  <c r="I31" i="33"/>
  <c r="I30" i="33"/>
  <c r="I29" i="33"/>
  <c r="I28" i="33"/>
  <c r="I27" i="33"/>
  <c r="I26" i="33"/>
  <c r="I25" i="33"/>
  <c r="I24" i="33"/>
  <c r="I23" i="33"/>
  <c r="I22" i="33"/>
  <c r="I19" i="33"/>
  <c r="I18" i="33"/>
  <c r="I17" i="33"/>
  <c r="I16" i="33"/>
  <c r="I15" i="33"/>
  <c r="I14" i="33"/>
  <c r="I13" i="33"/>
  <c r="I12" i="33"/>
  <c r="I11" i="33"/>
  <c r="I10" i="33"/>
  <c r="I35" i="29"/>
  <c r="I34" i="29"/>
  <c r="I33" i="29"/>
  <c r="I32" i="29"/>
  <c r="I31" i="29"/>
  <c r="I30" i="29"/>
  <c r="I29" i="29"/>
  <c r="I28" i="29"/>
  <c r="I27" i="29"/>
  <c r="I26" i="29"/>
  <c r="I25" i="29"/>
  <c r="I24" i="29"/>
  <c r="I23" i="29"/>
  <c r="I22" i="29"/>
  <c r="I21" i="29"/>
  <c r="I20" i="29"/>
  <c r="I19" i="29"/>
  <c r="I18" i="29"/>
  <c r="I17" i="29"/>
  <c r="I16" i="29"/>
  <c r="I15" i="29"/>
  <c r="I14" i="29"/>
  <c r="I13" i="29"/>
  <c r="I12" i="29"/>
  <c r="I11" i="29"/>
  <c r="I10" i="29"/>
  <c r="I35" i="21"/>
  <c r="I34" i="21"/>
  <c r="J34" i="21" s="1"/>
  <c r="I33" i="21"/>
  <c r="I32" i="21"/>
  <c r="I31" i="21"/>
  <c r="I30" i="21"/>
  <c r="I29" i="21"/>
  <c r="I28" i="21"/>
  <c r="I27" i="21"/>
  <c r="I26" i="21"/>
  <c r="I25" i="21"/>
  <c r="I24" i="21"/>
  <c r="I23" i="21"/>
  <c r="I22" i="21"/>
  <c r="I21" i="21"/>
  <c r="I20" i="21"/>
  <c r="I19" i="21"/>
  <c r="I18" i="21"/>
  <c r="I17" i="21"/>
  <c r="I16" i="21"/>
  <c r="I15" i="21"/>
  <c r="I14" i="21"/>
  <c r="I13" i="21"/>
  <c r="I12" i="21"/>
  <c r="I11" i="21"/>
  <c r="I10" i="21"/>
  <c r="I35" i="37"/>
  <c r="I34" i="37"/>
  <c r="J34" i="37" s="1"/>
  <c r="I33" i="37"/>
  <c r="O56" i="38" s="1"/>
  <c r="I32" i="37"/>
  <c r="N56" i="38" s="1"/>
  <c r="I31" i="37"/>
  <c r="I30" i="37"/>
  <c r="N55" i="38" s="1"/>
  <c r="I29" i="37"/>
  <c r="O54" i="38" s="1"/>
  <c r="I28" i="37"/>
  <c r="N54" i="38" s="1"/>
  <c r="I27" i="37"/>
  <c r="I26" i="37"/>
  <c r="N53" i="38" s="1"/>
  <c r="I25" i="37"/>
  <c r="O52" i="38" s="1"/>
  <c r="I24" i="37"/>
  <c r="N52" i="38" s="1"/>
  <c r="I23" i="37"/>
  <c r="I22" i="37"/>
  <c r="N51" i="38" s="1"/>
  <c r="I21" i="37"/>
  <c r="I20" i="37"/>
  <c r="N50" i="38" s="1"/>
  <c r="I19" i="37"/>
  <c r="I18" i="37"/>
  <c r="N49" i="38" s="1"/>
  <c r="I17" i="37"/>
  <c r="I16" i="37"/>
  <c r="N48" i="38" s="1"/>
  <c r="I15" i="37"/>
  <c r="I14" i="37"/>
  <c r="N47" i="38" s="1"/>
  <c r="I13" i="37"/>
  <c r="O46" i="38" s="1"/>
  <c r="I12" i="37"/>
  <c r="N46" i="38" s="1"/>
  <c r="I11" i="37"/>
  <c r="I10" i="37"/>
  <c r="N45" i="38" s="1"/>
  <c r="I35" i="7"/>
  <c r="I34" i="7"/>
  <c r="I33" i="7"/>
  <c r="I32" i="7"/>
  <c r="I31" i="7"/>
  <c r="I30" i="7"/>
  <c r="I29" i="7"/>
  <c r="I28" i="7"/>
  <c r="I27" i="7"/>
  <c r="I26" i="7"/>
  <c r="I25" i="7"/>
  <c r="I24" i="7"/>
  <c r="I23" i="7"/>
  <c r="I22" i="7"/>
  <c r="I21" i="7"/>
  <c r="I20" i="7"/>
  <c r="I19" i="7"/>
  <c r="I18" i="7"/>
  <c r="I17" i="7"/>
  <c r="I16" i="7"/>
  <c r="I15" i="7"/>
  <c r="I14" i="7"/>
  <c r="I13" i="7"/>
  <c r="I12" i="7"/>
  <c r="I38" i="6"/>
  <c r="N30" i="38" s="1"/>
  <c r="I37" i="6"/>
  <c r="N29" i="38" s="1"/>
  <c r="I36" i="6"/>
  <c r="I35" i="6"/>
  <c r="N27" i="38" s="1"/>
  <c r="I34" i="6"/>
  <c r="N26" i="38" s="1"/>
  <c r="I33" i="6"/>
  <c r="N25" i="38" s="1"/>
  <c r="I32" i="6"/>
  <c r="I31" i="6"/>
  <c r="N23" i="38" s="1"/>
  <c r="I30" i="6"/>
  <c r="I29" i="6"/>
  <c r="N21" i="38" s="1"/>
  <c r="I28" i="6"/>
  <c r="I27" i="6"/>
  <c r="N19" i="38" s="1"/>
  <c r="I26" i="6"/>
  <c r="I25" i="6"/>
  <c r="N17" i="38" s="1"/>
  <c r="I24" i="6"/>
  <c r="I23" i="6"/>
  <c r="N15" i="38" s="1"/>
  <c r="I22" i="6"/>
  <c r="N14" i="38" s="1"/>
  <c r="I21" i="6"/>
  <c r="N13" i="38" s="1"/>
  <c r="I20" i="6"/>
  <c r="I19" i="6"/>
  <c r="I18" i="6"/>
  <c r="I17" i="6"/>
  <c r="I16" i="6"/>
  <c r="I15" i="6"/>
  <c r="I14" i="6"/>
  <c r="I13" i="6"/>
  <c r="I12" i="6"/>
  <c r="I11" i="6"/>
  <c r="I10" i="6"/>
  <c r="G39" i="6"/>
  <c r="B31" i="38" s="1"/>
  <c r="G39" i="34"/>
  <c r="G38" i="34"/>
  <c r="G37" i="34"/>
  <c r="G36" i="34"/>
  <c r="G35" i="34"/>
  <c r="G34" i="34"/>
  <c r="G33" i="34"/>
  <c r="G32" i="34"/>
  <c r="G31" i="34"/>
  <c r="G30" i="34"/>
  <c r="G29" i="34"/>
  <c r="G28" i="34"/>
  <c r="G27" i="34"/>
  <c r="G26" i="34"/>
  <c r="G25" i="34"/>
  <c r="G24" i="34"/>
  <c r="G23" i="34"/>
  <c r="G22" i="34"/>
  <c r="G21" i="34"/>
  <c r="G20" i="34"/>
  <c r="G19" i="34"/>
  <c r="G18" i="34"/>
  <c r="G17" i="34"/>
  <c r="G16" i="34"/>
  <c r="G15" i="34"/>
  <c r="G14" i="34"/>
  <c r="G13" i="34"/>
  <c r="G12" i="34"/>
  <c r="G11" i="34"/>
  <c r="G10" i="34"/>
  <c r="G9" i="34"/>
  <c r="G8" i="34"/>
  <c r="G7" i="34"/>
  <c r="G43" i="32"/>
  <c r="G42" i="32"/>
  <c r="G41" i="32"/>
  <c r="G40" i="32"/>
  <c r="G39" i="32"/>
  <c r="G38" i="32"/>
  <c r="G37" i="32"/>
  <c r="G36" i="32"/>
  <c r="G35" i="32"/>
  <c r="G34" i="32"/>
  <c r="G33" i="32"/>
  <c r="G32" i="32"/>
  <c r="G31" i="32"/>
  <c r="G30" i="32"/>
  <c r="G29" i="32"/>
  <c r="G28" i="32"/>
  <c r="G27" i="32"/>
  <c r="G26" i="32"/>
  <c r="G25" i="32"/>
  <c r="G24" i="32"/>
  <c r="G23" i="32"/>
  <c r="G22" i="32"/>
  <c r="G43" i="33"/>
  <c r="G42" i="33"/>
  <c r="G41" i="33"/>
  <c r="G40" i="33"/>
  <c r="G39" i="33"/>
  <c r="G38" i="33"/>
  <c r="G37" i="33"/>
  <c r="G36" i="33"/>
  <c r="G35" i="33"/>
  <c r="G34" i="33"/>
  <c r="G33" i="33"/>
  <c r="G32" i="33"/>
  <c r="G31" i="33"/>
  <c r="G30" i="33"/>
  <c r="G29" i="33"/>
  <c r="G28" i="33"/>
  <c r="G27" i="33"/>
  <c r="G26" i="33"/>
  <c r="G25" i="33"/>
  <c r="G24" i="33"/>
  <c r="G23" i="33"/>
  <c r="G22" i="33"/>
  <c r="G35" i="29"/>
  <c r="G34" i="29"/>
  <c r="G33" i="29"/>
  <c r="G32" i="29"/>
  <c r="G31" i="29"/>
  <c r="G30" i="29"/>
  <c r="G29" i="29"/>
  <c r="G28" i="29"/>
  <c r="G27" i="29"/>
  <c r="G26" i="29"/>
  <c r="G25" i="29"/>
  <c r="G24" i="29"/>
  <c r="G23" i="29"/>
  <c r="G22" i="29"/>
  <c r="G21" i="29"/>
  <c r="G20" i="29"/>
  <c r="G19" i="29"/>
  <c r="G18" i="29"/>
  <c r="G17" i="29"/>
  <c r="G16" i="29"/>
  <c r="G15" i="29"/>
  <c r="G14" i="29"/>
  <c r="G13" i="29"/>
  <c r="G12" i="29"/>
  <c r="G11" i="29"/>
  <c r="G10" i="29"/>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35" i="37"/>
  <c r="I57" i="38" s="1"/>
  <c r="G34" i="37"/>
  <c r="B57" i="38" s="1"/>
  <c r="G33" i="37"/>
  <c r="I56" i="38" s="1"/>
  <c r="G32" i="37"/>
  <c r="G31" i="37"/>
  <c r="I55" i="38" s="1"/>
  <c r="G30" i="37"/>
  <c r="B55" i="38" s="1"/>
  <c r="G29" i="37"/>
  <c r="I54" i="38" s="1"/>
  <c r="G28" i="37"/>
  <c r="B54" i="38" s="1"/>
  <c r="G27" i="37"/>
  <c r="I53" i="38" s="1"/>
  <c r="G26" i="37"/>
  <c r="B53" i="38" s="1"/>
  <c r="G25" i="37"/>
  <c r="I52" i="38" s="1"/>
  <c r="G24" i="37"/>
  <c r="G23" i="37"/>
  <c r="I51" i="38" s="1"/>
  <c r="G22" i="37"/>
  <c r="B51" i="38" s="1"/>
  <c r="G21" i="37"/>
  <c r="I50" i="38" s="1"/>
  <c r="G20" i="37"/>
  <c r="G19" i="37"/>
  <c r="I49" i="38" s="1"/>
  <c r="G18" i="37"/>
  <c r="B49" i="38" s="1"/>
  <c r="G17" i="37"/>
  <c r="I48" i="38" s="1"/>
  <c r="G16" i="37"/>
  <c r="G15" i="37"/>
  <c r="I47" i="38" s="1"/>
  <c r="G14" i="37"/>
  <c r="B47" i="38" s="1"/>
  <c r="G13" i="37"/>
  <c r="I46" i="38" s="1"/>
  <c r="G12" i="37"/>
  <c r="G11" i="37"/>
  <c r="I45" i="38" s="1"/>
  <c r="G10" i="37"/>
  <c r="B45" i="38" s="1"/>
  <c r="G35" i="7"/>
  <c r="G34" i="7"/>
  <c r="G33" i="7"/>
  <c r="G32" i="7"/>
  <c r="G31" i="7"/>
  <c r="G30" i="7"/>
  <c r="G29" i="7"/>
  <c r="G28" i="7"/>
  <c r="G27" i="7"/>
  <c r="G26" i="7"/>
  <c r="G25" i="7"/>
  <c r="G24" i="7"/>
  <c r="G23" i="7"/>
  <c r="G22" i="7"/>
  <c r="G21" i="7"/>
  <c r="G20" i="7"/>
  <c r="G19" i="7"/>
  <c r="G18" i="7"/>
  <c r="G17" i="7"/>
  <c r="G16" i="7"/>
  <c r="G15" i="7"/>
  <c r="G14" i="7"/>
  <c r="G13" i="7"/>
  <c r="G12" i="7"/>
  <c r="G11" i="7"/>
  <c r="G10" i="7"/>
  <c r="G38" i="6"/>
  <c r="B30" i="38" s="1"/>
  <c r="G37" i="6"/>
  <c r="B29" i="38" s="1"/>
  <c r="G36" i="6"/>
  <c r="B28" i="38" s="1"/>
  <c r="G35" i="6"/>
  <c r="B27" i="38" s="1"/>
  <c r="G34" i="6"/>
  <c r="B26" i="38" s="1"/>
  <c r="G33" i="6"/>
  <c r="G32" i="6"/>
  <c r="B24" i="38" s="1"/>
  <c r="G31" i="6"/>
  <c r="B23" i="38" s="1"/>
  <c r="G30" i="6"/>
  <c r="B22" i="38" s="1"/>
  <c r="G29" i="6"/>
  <c r="B21" i="38" s="1"/>
  <c r="G28" i="6"/>
  <c r="B20" i="38" s="1"/>
  <c r="G27" i="6"/>
  <c r="B19" i="38" s="1"/>
  <c r="G26" i="6"/>
  <c r="B18" i="38" s="1"/>
  <c r="G25" i="6"/>
  <c r="B17" i="38" s="1"/>
  <c r="G24" i="6"/>
  <c r="B16" i="38" s="1"/>
  <c r="G23" i="6"/>
  <c r="B15" i="38" s="1"/>
  <c r="G22" i="6"/>
  <c r="G21" i="6"/>
  <c r="B13" i="38" s="1"/>
  <c r="G20" i="6"/>
  <c r="B12" i="38" s="1"/>
  <c r="G19" i="6"/>
  <c r="G18" i="6"/>
  <c r="G17" i="6"/>
  <c r="G16" i="6"/>
  <c r="G15" i="6"/>
  <c r="G14" i="6"/>
  <c r="G13" i="6"/>
  <c r="G12" i="6"/>
  <c r="G11" i="6"/>
  <c r="G10" i="6"/>
  <c r="D10" i="6"/>
  <c r="L39" i="34"/>
  <c r="L38" i="34"/>
  <c r="L37" i="34"/>
  <c r="L36" i="34"/>
  <c r="L35" i="34"/>
  <c r="L34" i="34"/>
  <c r="L33" i="34"/>
  <c r="L32" i="34"/>
  <c r="L31" i="34"/>
  <c r="L30" i="34"/>
  <c r="L29" i="34"/>
  <c r="L28" i="34"/>
  <c r="L27" i="34"/>
  <c r="L26" i="34"/>
  <c r="L25" i="34"/>
  <c r="L24" i="34"/>
  <c r="L23" i="34"/>
  <c r="L22" i="34"/>
  <c r="L21" i="34"/>
  <c r="L20" i="34"/>
  <c r="L19" i="34"/>
  <c r="L18" i="34"/>
  <c r="L17" i="34"/>
  <c r="L16" i="34"/>
  <c r="L15" i="34"/>
  <c r="L14" i="34"/>
  <c r="L13" i="34"/>
  <c r="L12" i="34"/>
  <c r="L11" i="34"/>
  <c r="L10" i="34"/>
  <c r="L9" i="34"/>
  <c r="L8" i="34"/>
  <c r="L7" i="34"/>
  <c r="D43" i="32"/>
  <c r="D42" i="32"/>
  <c r="D41" i="32"/>
  <c r="D40" i="32"/>
  <c r="D39" i="32"/>
  <c r="D38" i="32"/>
  <c r="D37" i="32"/>
  <c r="D36" i="32"/>
  <c r="D35" i="32"/>
  <c r="D34" i="32"/>
  <c r="D33" i="32"/>
  <c r="D32" i="32"/>
  <c r="D31" i="32"/>
  <c r="D30" i="32"/>
  <c r="D29" i="32"/>
  <c r="D28" i="32"/>
  <c r="D27" i="32"/>
  <c r="D26" i="32"/>
  <c r="D25" i="32"/>
  <c r="D24" i="32"/>
  <c r="D23" i="32"/>
  <c r="D22" i="32"/>
  <c r="D43" i="33"/>
  <c r="D42" i="33"/>
  <c r="D41" i="33"/>
  <c r="D40" i="33"/>
  <c r="D39" i="33"/>
  <c r="D38" i="33"/>
  <c r="D37" i="33"/>
  <c r="D36" i="33"/>
  <c r="D35" i="33"/>
  <c r="D34" i="33"/>
  <c r="D33" i="33"/>
  <c r="D32" i="33"/>
  <c r="D31" i="33"/>
  <c r="D30" i="33"/>
  <c r="D29" i="33"/>
  <c r="D28" i="33"/>
  <c r="D27" i="33"/>
  <c r="D26" i="33"/>
  <c r="D25" i="33"/>
  <c r="D24" i="33"/>
  <c r="D23" i="33"/>
  <c r="D22" i="33"/>
  <c r="D35" i="29"/>
  <c r="D34" i="29"/>
  <c r="D33" i="29"/>
  <c r="D32" i="29"/>
  <c r="D31" i="29"/>
  <c r="D30" i="29"/>
  <c r="D29" i="29"/>
  <c r="D28" i="29"/>
  <c r="D27" i="29"/>
  <c r="D26" i="29"/>
  <c r="D25" i="29"/>
  <c r="D24" i="29"/>
  <c r="D23" i="29"/>
  <c r="D22" i="29"/>
  <c r="D21" i="29"/>
  <c r="D20" i="29"/>
  <c r="D19" i="29"/>
  <c r="D18" i="29"/>
  <c r="D17" i="29"/>
  <c r="D16" i="29"/>
  <c r="D15" i="29"/>
  <c r="D14" i="29"/>
  <c r="D13" i="29"/>
  <c r="D12" i="29"/>
  <c r="D11" i="29"/>
  <c r="D10" i="29"/>
  <c r="D35" i="21"/>
  <c r="D34" i="21"/>
  <c r="D33" i="21"/>
  <c r="D32" i="21"/>
  <c r="D31" i="21"/>
  <c r="D30" i="21"/>
  <c r="D29" i="21"/>
  <c r="D28" i="21"/>
  <c r="D27" i="21"/>
  <c r="D26" i="21"/>
  <c r="D25" i="21"/>
  <c r="D24" i="21"/>
  <c r="D23" i="21"/>
  <c r="D22" i="21"/>
  <c r="D21" i="21"/>
  <c r="D20" i="21"/>
  <c r="D19" i="21"/>
  <c r="D18" i="21"/>
  <c r="D17" i="21"/>
  <c r="D16" i="21"/>
  <c r="D15" i="21"/>
  <c r="D14" i="21"/>
  <c r="D13" i="21"/>
  <c r="D12" i="21"/>
  <c r="D11" i="21"/>
  <c r="D10" i="21"/>
  <c r="D35" i="37"/>
  <c r="D34" i="37"/>
  <c r="D33" i="37"/>
  <c r="D32" i="37"/>
  <c r="D31" i="37"/>
  <c r="D30" i="37"/>
  <c r="D29" i="37"/>
  <c r="D28" i="37"/>
  <c r="D27" i="37"/>
  <c r="D26" i="37"/>
  <c r="D25" i="37"/>
  <c r="D24" i="37"/>
  <c r="D23" i="37"/>
  <c r="D22" i="37"/>
  <c r="D21" i="37"/>
  <c r="D20" i="37"/>
  <c r="D19" i="37"/>
  <c r="D18" i="37"/>
  <c r="D17" i="37"/>
  <c r="D16" i="37"/>
  <c r="D15" i="37"/>
  <c r="D14" i="37"/>
  <c r="D13" i="37"/>
  <c r="D12" i="37"/>
  <c r="D11" i="37"/>
  <c r="D10" i="37"/>
  <c r="D35" i="7"/>
  <c r="D34" i="7"/>
  <c r="D33" i="7"/>
  <c r="D32" i="7"/>
  <c r="D31" i="7"/>
  <c r="D30" i="7"/>
  <c r="D29" i="7"/>
  <c r="D28" i="7"/>
  <c r="D27" i="7"/>
  <c r="D26" i="7"/>
  <c r="D25" i="7"/>
  <c r="D24" i="7"/>
  <c r="D23" i="7"/>
  <c r="D22" i="7"/>
  <c r="D21" i="7"/>
  <c r="D20" i="7"/>
  <c r="D19" i="7"/>
  <c r="D18" i="7"/>
  <c r="D17" i="7"/>
  <c r="D16" i="7"/>
  <c r="D15" i="7"/>
  <c r="D14" i="7"/>
  <c r="D13" i="7"/>
  <c r="D12" i="7"/>
  <c r="D11" i="7"/>
  <c r="D10" i="7"/>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E42" i="34"/>
  <c r="E42" i="17"/>
  <c r="F45" i="32"/>
  <c r="F45" i="33"/>
  <c r="F38" i="29"/>
  <c r="F38" i="21"/>
  <c r="F38" i="37"/>
  <c r="F38" i="7"/>
  <c r="F40" i="6"/>
  <c r="X17" i="6"/>
  <c r="X18" i="6"/>
  <c r="X19" i="6"/>
  <c r="X20" i="6"/>
  <c r="X11" i="6"/>
  <c r="X12" i="6"/>
  <c r="X13" i="6"/>
  <c r="X14" i="6"/>
  <c r="X15" i="6"/>
  <c r="X16" i="6"/>
  <c r="X10" i="6"/>
  <c r="U22" i="6"/>
  <c r="U23" i="6"/>
  <c r="U24" i="6"/>
  <c r="U25" i="6"/>
  <c r="U26" i="6"/>
  <c r="U27" i="6"/>
  <c r="U28" i="6"/>
  <c r="U29" i="6"/>
  <c r="U30" i="6"/>
  <c r="U31" i="6"/>
  <c r="U32" i="6"/>
  <c r="U33" i="6"/>
  <c r="U34" i="6"/>
  <c r="U35" i="6"/>
  <c r="E39" i="34"/>
  <c r="E38" i="34"/>
  <c r="E37" i="34"/>
  <c r="E36" i="34"/>
  <c r="E35" i="34"/>
  <c r="E34" i="34"/>
  <c r="E33" i="34"/>
  <c r="E32" i="34"/>
  <c r="E31" i="34"/>
  <c r="E30" i="34"/>
  <c r="E29" i="34"/>
  <c r="E28" i="34"/>
  <c r="E27" i="34"/>
  <c r="E26" i="34"/>
  <c r="E25" i="34"/>
  <c r="E24" i="34"/>
  <c r="E23" i="34"/>
  <c r="E22" i="34"/>
  <c r="E21" i="34"/>
  <c r="E20" i="34"/>
  <c r="E19" i="34"/>
  <c r="E18" i="34"/>
  <c r="E17" i="34"/>
  <c r="E16" i="34"/>
  <c r="E15" i="34"/>
  <c r="E14" i="34"/>
  <c r="E13" i="34"/>
  <c r="E12" i="34"/>
  <c r="E11" i="34"/>
  <c r="E10" i="34"/>
  <c r="E9" i="34"/>
  <c r="E8" i="34"/>
  <c r="E7" i="34"/>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F43" i="32"/>
  <c r="F42" i="32"/>
  <c r="F41" i="32"/>
  <c r="F40" i="32"/>
  <c r="F39" i="32"/>
  <c r="F38" i="32"/>
  <c r="F37" i="32"/>
  <c r="F36" i="32"/>
  <c r="F35" i="32"/>
  <c r="F34" i="32"/>
  <c r="F33" i="32"/>
  <c r="F32" i="32"/>
  <c r="F31" i="32"/>
  <c r="F30" i="32"/>
  <c r="F29" i="32"/>
  <c r="F28" i="32"/>
  <c r="F27" i="32"/>
  <c r="F26" i="32"/>
  <c r="F25" i="32"/>
  <c r="F24" i="32"/>
  <c r="F23" i="32"/>
  <c r="F22" i="32"/>
  <c r="F43" i="33"/>
  <c r="F42" i="33"/>
  <c r="F41" i="33"/>
  <c r="F40" i="33"/>
  <c r="F39" i="33"/>
  <c r="F38" i="33"/>
  <c r="F37" i="33"/>
  <c r="F36" i="33"/>
  <c r="F35" i="33"/>
  <c r="F34" i="33"/>
  <c r="F33" i="33"/>
  <c r="F32" i="33"/>
  <c r="F31" i="33"/>
  <c r="F30" i="33"/>
  <c r="F29" i="33"/>
  <c r="F28" i="33"/>
  <c r="F27" i="33"/>
  <c r="F26" i="33"/>
  <c r="F25" i="33"/>
  <c r="F24" i="33"/>
  <c r="F23" i="33"/>
  <c r="F22" i="33"/>
  <c r="F35" i="29"/>
  <c r="F34" i="29"/>
  <c r="F33" i="29"/>
  <c r="F32" i="29"/>
  <c r="F31" i="29"/>
  <c r="F30" i="29"/>
  <c r="F29" i="29"/>
  <c r="F28" i="29"/>
  <c r="F27" i="29"/>
  <c r="F26" i="29"/>
  <c r="F25" i="29"/>
  <c r="F24" i="29"/>
  <c r="F23" i="29"/>
  <c r="F22" i="29"/>
  <c r="F21" i="29"/>
  <c r="F20" i="29"/>
  <c r="F19" i="29"/>
  <c r="F18" i="29"/>
  <c r="F17" i="29"/>
  <c r="F16" i="29"/>
  <c r="F15" i="29"/>
  <c r="F14" i="29"/>
  <c r="F13" i="29"/>
  <c r="F12" i="29"/>
  <c r="F11" i="29"/>
  <c r="F10" i="29"/>
  <c r="F35" i="37"/>
  <c r="K57" i="38" s="1"/>
  <c r="F34" i="37"/>
  <c r="J57" i="38" s="1"/>
  <c r="F33" i="37"/>
  <c r="K56" i="38" s="1"/>
  <c r="B56" i="38"/>
  <c r="F32" i="37"/>
  <c r="J56" i="38" s="1"/>
  <c r="F31" i="37"/>
  <c r="K55" i="38" s="1"/>
  <c r="F30" i="37"/>
  <c r="J55" i="38" s="1"/>
  <c r="F29" i="37"/>
  <c r="K54" i="38" s="1"/>
  <c r="F28" i="37"/>
  <c r="J54" i="38" s="1"/>
  <c r="F27" i="37"/>
  <c r="F26" i="37"/>
  <c r="J53" i="38" s="1"/>
  <c r="F25" i="37"/>
  <c r="K52" i="38" s="1"/>
  <c r="B52" i="38"/>
  <c r="F24" i="37"/>
  <c r="J52" i="38" s="1"/>
  <c r="O51" i="38"/>
  <c r="F23" i="37"/>
  <c r="K51" i="38" s="1"/>
  <c r="F22" i="37"/>
  <c r="J51" i="38" s="1"/>
  <c r="F21" i="37"/>
  <c r="K50" i="38" s="1"/>
  <c r="B50" i="38"/>
  <c r="F20" i="37"/>
  <c r="J50" i="38" s="1"/>
  <c r="O49" i="38"/>
  <c r="F19" i="37"/>
  <c r="K49" i="38" s="1"/>
  <c r="F18" i="37"/>
  <c r="J49" i="38" s="1"/>
  <c r="F17" i="37"/>
  <c r="K48" i="38" s="1"/>
  <c r="B48" i="38"/>
  <c r="F16" i="37"/>
  <c r="J48" i="38" s="1"/>
  <c r="O47" i="38"/>
  <c r="F15" i="37"/>
  <c r="K47" i="38" s="1"/>
  <c r="F14" i="37"/>
  <c r="J47" i="38" s="1"/>
  <c r="F13" i="37"/>
  <c r="K46" i="38" s="1"/>
  <c r="B46" i="38"/>
  <c r="F12" i="37"/>
  <c r="J46" i="38" s="1"/>
  <c r="O45" i="38"/>
  <c r="F11" i="37"/>
  <c r="K45" i="38" s="1"/>
  <c r="F10" i="37"/>
  <c r="J45" i="38" s="1"/>
  <c r="F35" i="7"/>
  <c r="F34" i="7"/>
  <c r="F33" i="7"/>
  <c r="F32" i="7"/>
  <c r="F31" i="7"/>
  <c r="F30" i="7"/>
  <c r="F29" i="7"/>
  <c r="F28" i="7"/>
  <c r="F27" i="7"/>
  <c r="F26" i="7"/>
  <c r="F25" i="7"/>
  <c r="F24" i="7"/>
  <c r="F23" i="7"/>
  <c r="F22" i="7"/>
  <c r="F21" i="7"/>
  <c r="F20" i="7"/>
  <c r="F19" i="7"/>
  <c r="F18" i="7"/>
  <c r="F17" i="7"/>
  <c r="F16" i="7"/>
  <c r="F15" i="7"/>
  <c r="F14" i="7"/>
  <c r="F13" i="7"/>
  <c r="F12" i="7"/>
  <c r="F11" i="7"/>
  <c r="F10" i="7"/>
  <c r="H35" i="21"/>
  <c r="H34" i="21"/>
  <c r="H33" i="21"/>
  <c r="H32" i="21"/>
  <c r="H31" i="21"/>
  <c r="H30" i="21"/>
  <c r="H29" i="21"/>
  <c r="H28" i="21"/>
  <c r="H27" i="21"/>
  <c r="H26" i="21"/>
  <c r="H25" i="21"/>
  <c r="H24" i="21"/>
  <c r="H23" i="21"/>
  <c r="H22" i="21"/>
  <c r="H21" i="21"/>
  <c r="H20" i="21"/>
  <c r="H19" i="21"/>
  <c r="H18" i="21"/>
  <c r="H17" i="21"/>
  <c r="H16" i="21"/>
  <c r="H15" i="21"/>
  <c r="H14" i="21"/>
  <c r="H13" i="21"/>
  <c r="H12" i="21"/>
  <c r="H11" i="21"/>
  <c r="H10" i="21"/>
  <c r="H39" i="6"/>
  <c r="L31" i="38" s="1"/>
  <c r="H38" i="6"/>
  <c r="L30" i="38" s="1"/>
  <c r="H37" i="6"/>
  <c r="L29" i="38" s="1"/>
  <c r="H36" i="6"/>
  <c r="L28" i="38" s="1"/>
  <c r="H35" i="6"/>
  <c r="L27" i="38" s="1"/>
  <c r="H34" i="6"/>
  <c r="L26" i="38" s="1"/>
  <c r="H33" i="6"/>
  <c r="L25" i="38" s="1"/>
  <c r="H32" i="6"/>
  <c r="L24" i="38" s="1"/>
  <c r="H31" i="6"/>
  <c r="H30" i="6"/>
  <c r="L22" i="38" s="1"/>
  <c r="H29" i="6"/>
  <c r="L21" i="38" s="1"/>
  <c r="H28" i="6"/>
  <c r="H27" i="6"/>
  <c r="L19" i="38" s="1"/>
  <c r="H26" i="6"/>
  <c r="L18" i="38" s="1"/>
  <c r="H25" i="6"/>
  <c r="L17" i="38" s="1"/>
  <c r="H24" i="6"/>
  <c r="L16" i="38" s="1"/>
  <c r="H23" i="6"/>
  <c r="L15" i="38" s="1"/>
  <c r="H22" i="6"/>
  <c r="L14" i="38" s="1"/>
  <c r="H21" i="6"/>
  <c r="L13" i="38" s="1"/>
  <c r="H20" i="6"/>
  <c r="L12" i="38" s="1"/>
  <c r="H19" i="6"/>
  <c r="H18" i="6"/>
  <c r="H17" i="6"/>
  <c r="H16" i="6"/>
  <c r="H15" i="6"/>
  <c r="H14" i="6"/>
  <c r="H13" i="6"/>
  <c r="H12" i="6"/>
  <c r="H11" i="6"/>
  <c r="H10" i="6"/>
  <c r="F35" i="21"/>
  <c r="F34" i="21"/>
  <c r="F33" i="21"/>
  <c r="F32" i="21"/>
  <c r="F31" i="21"/>
  <c r="F30" i="21"/>
  <c r="F29" i="21"/>
  <c r="F28" i="21"/>
  <c r="F27" i="21"/>
  <c r="F26" i="21"/>
  <c r="F25" i="21"/>
  <c r="F24" i="21"/>
  <c r="F23" i="21"/>
  <c r="F22" i="21"/>
  <c r="F21" i="21"/>
  <c r="F20" i="21"/>
  <c r="F19" i="21"/>
  <c r="F18" i="21"/>
  <c r="F17" i="21"/>
  <c r="F16" i="21"/>
  <c r="F15" i="21"/>
  <c r="F14" i="21"/>
  <c r="F13" i="21"/>
  <c r="F12" i="21"/>
  <c r="F11" i="21"/>
  <c r="F10" i="21"/>
  <c r="F39" i="6"/>
  <c r="J31" i="38" s="1"/>
  <c r="F38" i="6"/>
  <c r="F37" i="6"/>
  <c r="N28" i="38"/>
  <c r="F36" i="6"/>
  <c r="F35" i="6"/>
  <c r="F34" i="6"/>
  <c r="B25" i="38"/>
  <c r="F33" i="6"/>
  <c r="F32" i="6"/>
  <c r="F31" i="6"/>
  <c r="J23" i="38" s="1"/>
  <c r="N22" i="38"/>
  <c r="F30" i="6"/>
  <c r="J22" i="38" s="1"/>
  <c r="F29" i="6"/>
  <c r="N20" i="38"/>
  <c r="F28" i="6"/>
  <c r="F27" i="6"/>
  <c r="F26" i="6"/>
  <c r="F25" i="6"/>
  <c r="F24" i="6"/>
  <c r="F23" i="6"/>
  <c r="B14" i="38"/>
  <c r="F22" i="6"/>
  <c r="F21" i="6"/>
  <c r="N12" i="38"/>
  <c r="F20" i="6"/>
  <c r="F19" i="6"/>
  <c r="F18" i="6"/>
  <c r="F17" i="6"/>
  <c r="F16" i="6"/>
  <c r="F15" i="6"/>
  <c r="F14" i="6"/>
  <c r="F13" i="6"/>
  <c r="F12" i="6"/>
  <c r="F11" i="6"/>
  <c r="F10" i="6"/>
  <c r="B123" i="1"/>
  <c r="AC16" i="34" s="1"/>
  <c r="B124" i="1"/>
  <c r="AC16" i="17" s="1"/>
  <c r="B125" i="1"/>
  <c r="Y20" i="6" s="1"/>
  <c r="B101" i="1"/>
  <c r="Z19" i="34" s="1"/>
  <c r="B102" i="1"/>
  <c r="V23" i="6" s="1"/>
  <c r="B103" i="1"/>
  <c r="Z21" i="34" s="1"/>
  <c r="B104" i="1"/>
  <c r="V25" i="6" s="1"/>
  <c r="B105" i="1"/>
  <c r="Z23" i="34" s="1"/>
  <c r="B106" i="1"/>
  <c r="V27" i="6" s="1"/>
  <c r="B107" i="1"/>
  <c r="Z25" i="34" s="1"/>
  <c r="B108" i="1"/>
  <c r="V29" i="6" s="1"/>
  <c r="B109" i="1"/>
  <c r="Z27" i="34" s="1"/>
  <c r="B110" i="1"/>
  <c r="V31" i="6" s="1"/>
  <c r="B111" i="1"/>
  <c r="Z29" i="34" s="1"/>
  <c r="B112" i="1"/>
  <c r="V33" i="6" s="1"/>
  <c r="B113" i="1"/>
  <c r="Z31" i="34" s="1"/>
  <c r="B114" i="1"/>
  <c r="V35" i="6" s="1"/>
  <c r="B115" i="1"/>
  <c r="Y10" i="6" s="1"/>
  <c r="B116" i="1"/>
  <c r="Y11" i="6" s="1"/>
  <c r="B117" i="1"/>
  <c r="AC10" i="34" s="1"/>
  <c r="B118" i="1"/>
  <c r="Y13" i="6" s="1"/>
  <c r="B119" i="1"/>
  <c r="AC12" i="34" s="1"/>
  <c r="B120" i="1"/>
  <c r="Y15" i="6" s="1"/>
  <c r="B121" i="1"/>
  <c r="AC14" i="34" s="1"/>
  <c r="B122" i="1"/>
  <c r="AC14" i="17" s="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4" i="1"/>
  <c r="C75" i="1"/>
  <c r="C76" i="1"/>
  <c r="C77" i="1"/>
  <c r="C78" i="1"/>
  <c r="C12" i="1"/>
  <c r="C11" i="1"/>
  <c r="C15" i="1"/>
  <c r="C14" i="1"/>
  <c r="C13" i="1"/>
  <c r="C16" i="1"/>
  <c r="C17" i="1"/>
  <c r="C10" i="1"/>
  <c r="AH2" i="38"/>
  <c r="AG2" i="38"/>
  <c r="AF2" i="38"/>
  <c r="AE2" i="38"/>
  <c r="AD2" i="38"/>
  <c r="Q2" i="38"/>
  <c r="H57" i="38"/>
  <c r="C57" i="38"/>
  <c r="H56" i="38"/>
  <c r="C56" i="38"/>
  <c r="H55" i="38"/>
  <c r="C55" i="38"/>
  <c r="H54" i="38"/>
  <c r="C54" i="38"/>
  <c r="H53" i="38"/>
  <c r="C53" i="38"/>
  <c r="H52" i="38"/>
  <c r="C52" i="38"/>
  <c r="H51" i="38"/>
  <c r="C51" i="38"/>
  <c r="H50" i="38"/>
  <c r="C50" i="38"/>
  <c r="H49" i="38"/>
  <c r="C49" i="38"/>
  <c r="H48" i="38"/>
  <c r="C48" i="38"/>
  <c r="H47" i="38"/>
  <c r="C47" i="38"/>
  <c r="H46" i="38"/>
  <c r="C46" i="38"/>
  <c r="H45" i="38"/>
  <c r="C45" i="38"/>
  <c r="H44" i="38"/>
  <c r="H43" i="38"/>
  <c r="H42" i="38"/>
  <c r="H41" i="38"/>
  <c r="H40" i="38"/>
  <c r="H39" i="38"/>
  <c r="H38" i="38"/>
  <c r="H37" i="38"/>
  <c r="H36" i="38"/>
  <c r="H35" i="38"/>
  <c r="H34" i="38"/>
  <c r="H33" i="38"/>
  <c r="H32" i="38"/>
  <c r="C44" i="38"/>
  <c r="C43" i="38"/>
  <c r="C42" i="38"/>
  <c r="C41" i="38"/>
  <c r="C40" i="38"/>
  <c r="C39" i="38"/>
  <c r="C38" i="38"/>
  <c r="C37" i="38"/>
  <c r="C36" i="38"/>
  <c r="C35" i="38"/>
  <c r="C34" i="38"/>
  <c r="C33" i="38"/>
  <c r="C32" i="38"/>
  <c r="C24" i="38"/>
  <c r="C31" i="38"/>
  <c r="H31" i="38"/>
  <c r="C22" i="38"/>
  <c r="H22" i="38"/>
  <c r="C23" i="38"/>
  <c r="H23" i="38"/>
  <c r="H24" i="38"/>
  <c r="C25" i="38"/>
  <c r="H25" i="38"/>
  <c r="C26" i="38"/>
  <c r="H26" i="38"/>
  <c r="C27" i="38"/>
  <c r="H27" i="38"/>
  <c r="C28" i="38"/>
  <c r="H28" i="38"/>
  <c r="C29" i="38"/>
  <c r="H29" i="38"/>
  <c r="C30" i="38"/>
  <c r="H30" i="38"/>
  <c r="C12" i="38"/>
  <c r="H12" i="38"/>
  <c r="C13" i="38"/>
  <c r="H13" i="38"/>
  <c r="C14" i="38"/>
  <c r="H14" i="38"/>
  <c r="C15" i="38"/>
  <c r="H15" i="38"/>
  <c r="C16" i="38"/>
  <c r="H16" i="38"/>
  <c r="C17" i="38"/>
  <c r="H17" i="38"/>
  <c r="C18" i="38"/>
  <c r="H18" i="38"/>
  <c r="C19" i="38"/>
  <c r="H19" i="38"/>
  <c r="C20" i="38"/>
  <c r="H20" i="38"/>
  <c r="C21" i="38"/>
  <c r="H21" i="38"/>
  <c r="AB2" i="38"/>
  <c r="AA2" i="38"/>
  <c r="Z2" i="38"/>
  <c r="Y2" i="38"/>
  <c r="X2" i="38"/>
  <c r="H11" i="38"/>
  <c r="H10" i="38"/>
  <c r="H9" i="38"/>
  <c r="H8" i="38"/>
  <c r="H7" i="38"/>
  <c r="H6" i="38"/>
  <c r="H5" i="38"/>
  <c r="H4" i="38"/>
  <c r="H3" i="38"/>
  <c r="H2" i="38"/>
  <c r="C11" i="38"/>
  <c r="C10" i="38"/>
  <c r="C9" i="38"/>
  <c r="C8" i="38"/>
  <c r="C7" i="38"/>
  <c r="C6" i="38"/>
  <c r="C5" i="38"/>
  <c r="C4" i="38"/>
  <c r="C3" i="38"/>
  <c r="C2" i="38"/>
  <c r="I46" i="37"/>
  <c r="H46" i="37"/>
  <c r="I45" i="37"/>
  <c r="H45" i="37"/>
  <c r="I44" i="37"/>
  <c r="H44" i="37"/>
  <c r="I43" i="37"/>
  <c r="H43" i="37"/>
  <c r="I42" i="37"/>
  <c r="H42" i="37"/>
  <c r="H41" i="37"/>
  <c r="R35" i="37"/>
  <c r="O35" i="37"/>
  <c r="L35" i="37"/>
  <c r="O57" i="38"/>
  <c r="R34" i="37"/>
  <c r="O34" i="37"/>
  <c r="L34" i="37"/>
  <c r="R33" i="37"/>
  <c r="O33" i="37"/>
  <c r="L33" i="37"/>
  <c r="M56" i="38"/>
  <c r="R32" i="37"/>
  <c r="O32" i="37"/>
  <c r="L32" i="37"/>
  <c r="L56" i="38"/>
  <c r="R31" i="37"/>
  <c r="O31" i="37"/>
  <c r="L31" i="37"/>
  <c r="O55" i="38"/>
  <c r="M55" i="38"/>
  <c r="R30" i="37"/>
  <c r="O30" i="37"/>
  <c r="L30" i="37"/>
  <c r="R29" i="37"/>
  <c r="O29" i="37"/>
  <c r="L29" i="37"/>
  <c r="M54" i="38"/>
  <c r="R28" i="37"/>
  <c r="O28" i="37"/>
  <c r="L28" i="37"/>
  <c r="L54" i="38"/>
  <c r="R27" i="37"/>
  <c r="O27" i="37"/>
  <c r="L27" i="37"/>
  <c r="O53" i="38"/>
  <c r="M53" i="38"/>
  <c r="K53" i="38"/>
  <c r="R26" i="37"/>
  <c r="O26" i="37"/>
  <c r="L26" i="37"/>
  <c r="R25" i="37"/>
  <c r="O25" i="37"/>
  <c r="L25" i="37"/>
  <c r="M52" i="38"/>
  <c r="R24" i="37"/>
  <c r="O24" i="37"/>
  <c r="L24" i="37"/>
  <c r="L52" i="38"/>
  <c r="R23" i="37"/>
  <c r="O23" i="37"/>
  <c r="L23" i="37"/>
  <c r="M51" i="38"/>
  <c r="R22" i="37"/>
  <c r="O22" i="37"/>
  <c r="L22" i="37"/>
  <c r="U21" i="37"/>
  <c r="R21" i="37"/>
  <c r="O21" i="37"/>
  <c r="L21" i="37"/>
  <c r="O50" i="38"/>
  <c r="M50" i="38"/>
  <c r="U20" i="37"/>
  <c r="R20" i="37"/>
  <c r="O20" i="37"/>
  <c r="L20" i="37"/>
  <c r="L50" i="38"/>
  <c r="U19" i="37"/>
  <c r="R19" i="37"/>
  <c r="O19" i="37"/>
  <c r="L19" i="37"/>
  <c r="M49" i="38"/>
  <c r="U18" i="37"/>
  <c r="R18" i="37"/>
  <c r="O18" i="37"/>
  <c r="L18" i="37"/>
  <c r="L49" i="38"/>
  <c r="U17" i="37"/>
  <c r="R17" i="37"/>
  <c r="O17" i="37"/>
  <c r="L17" i="37"/>
  <c r="O48" i="38"/>
  <c r="M48" i="38"/>
  <c r="U16" i="37"/>
  <c r="R16" i="37"/>
  <c r="O16" i="37"/>
  <c r="L16" i="37"/>
  <c r="L48" i="38"/>
  <c r="U15" i="37"/>
  <c r="R15" i="37"/>
  <c r="O15" i="37"/>
  <c r="L15" i="37"/>
  <c r="M47" i="38"/>
  <c r="U14" i="37"/>
  <c r="R14" i="37"/>
  <c r="O14" i="37"/>
  <c r="L14" i="37"/>
  <c r="U13" i="37"/>
  <c r="R13" i="37"/>
  <c r="O13" i="37"/>
  <c r="L13" i="37"/>
  <c r="M46" i="38"/>
  <c r="U12" i="37"/>
  <c r="R12" i="37"/>
  <c r="O12" i="37"/>
  <c r="L12" i="37"/>
  <c r="L46" i="38"/>
  <c r="U11" i="37"/>
  <c r="R11" i="37"/>
  <c r="O11" i="37"/>
  <c r="L11" i="37"/>
  <c r="M45" i="38"/>
  <c r="U10" i="37"/>
  <c r="R10" i="37"/>
  <c r="O10" i="37"/>
  <c r="L10" i="37"/>
  <c r="J17" i="37"/>
  <c r="A1" i="37"/>
  <c r="N16" i="38"/>
  <c r="N18" i="38"/>
  <c r="L20" i="38"/>
  <c r="L23" i="38"/>
  <c r="N24" i="38"/>
  <c r="I51" i="33"/>
  <c r="I50" i="33"/>
  <c r="I49" i="33"/>
  <c r="Z2" i="23"/>
  <c r="AA2" i="23"/>
  <c r="AB2" i="23"/>
  <c r="AC2" i="23"/>
  <c r="AD2" i="23"/>
  <c r="Y2" i="23"/>
  <c r="W2" i="23"/>
  <c r="V2" i="23"/>
  <c r="U2" i="23"/>
  <c r="T2" i="23"/>
  <c r="S2" i="23"/>
  <c r="R2" i="23"/>
  <c r="H19" i="23"/>
  <c r="C19" i="23"/>
  <c r="H18" i="23"/>
  <c r="C18" i="23"/>
  <c r="H17" i="23"/>
  <c r="C17" i="23"/>
  <c r="H16" i="23"/>
  <c r="C16" i="23"/>
  <c r="H15" i="23"/>
  <c r="C15" i="23"/>
  <c r="H14" i="23"/>
  <c r="C14" i="23"/>
  <c r="H13" i="23"/>
  <c r="C13" i="23"/>
  <c r="H12" i="23"/>
  <c r="C12" i="23"/>
  <c r="H11" i="23"/>
  <c r="C11" i="23"/>
  <c r="H10" i="23"/>
  <c r="C10" i="23"/>
  <c r="H9" i="23"/>
  <c r="C9" i="23"/>
  <c r="H8" i="23"/>
  <c r="C8" i="23"/>
  <c r="H7" i="23"/>
  <c r="C7" i="23"/>
  <c r="H6" i="23"/>
  <c r="C6" i="23"/>
  <c r="H5" i="23"/>
  <c r="C5" i="23"/>
  <c r="H4" i="23"/>
  <c r="C4" i="23"/>
  <c r="H3" i="23"/>
  <c r="C3" i="23"/>
  <c r="H2" i="23"/>
  <c r="C2" i="23"/>
  <c r="N57" i="38" l="1"/>
  <c r="Y19" i="6"/>
  <c r="Y17" i="6"/>
  <c r="Y20" i="7"/>
  <c r="Y18" i="7"/>
  <c r="Y16" i="7"/>
  <c r="Y14" i="7"/>
  <c r="Y12" i="7"/>
  <c r="Y10" i="7"/>
  <c r="V33" i="7"/>
  <c r="V31" i="7"/>
  <c r="V29" i="7"/>
  <c r="V27" i="7"/>
  <c r="V25" i="7"/>
  <c r="V23" i="7"/>
  <c r="Y20" i="37"/>
  <c r="Y18" i="37"/>
  <c r="Y16" i="37"/>
  <c r="Y14" i="37"/>
  <c r="Y12" i="37"/>
  <c r="Y10" i="37"/>
  <c r="V34" i="37"/>
  <c r="V32" i="37"/>
  <c r="V30" i="37"/>
  <c r="V28" i="37"/>
  <c r="V26" i="37"/>
  <c r="V24" i="37"/>
  <c r="V22" i="37"/>
  <c r="Y19" i="21"/>
  <c r="Y17" i="21"/>
  <c r="Y15" i="21"/>
  <c r="Y13" i="21"/>
  <c r="Y11" i="21"/>
  <c r="V35" i="21"/>
  <c r="V33" i="21"/>
  <c r="V31" i="21"/>
  <c r="V29" i="21"/>
  <c r="V27" i="21"/>
  <c r="V25" i="21"/>
  <c r="V23" i="21"/>
  <c r="Y20" i="29"/>
  <c r="Y18" i="29"/>
  <c r="Y16" i="29"/>
  <c r="Y14" i="29"/>
  <c r="Y12" i="29"/>
  <c r="Y10" i="29"/>
  <c r="V34" i="29"/>
  <c r="V32" i="29"/>
  <c r="V30" i="29"/>
  <c r="V28" i="29"/>
  <c r="V26" i="29"/>
  <c r="V24" i="29"/>
  <c r="V22" i="29"/>
  <c r="V21" i="33"/>
  <c r="V19" i="33"/>
  <c r="V17" i="33"/>
  <c r="V15" i="33"/>
  <c r="V13" i="33"/>
  <c r="V11" i="33"/>
  <c r="V35" i="7"/>
  <c r="S42" i="33"/>
  <c r="S40" i="33"/>
  <c r="S38" i="33"/>
  <c r="S36" i="33"/>
  <c r="S34" i="33"/>
  <c r="S32" i="33"/>
  <c r="V26" i="32"/>
  <c r="V24" i="32"/>
  <c r="V22" i="32"/>
  <c r="V20" i="32"/>
  <c r="V18" i="32"/>
  <c r="V16" i="32"/>
  <c r="V14" i="32"/>
  <c r="V12" i="32"/>
  <c r="V10" i="32"/>
  <c r="V29" i="32"/>
  <c r="S42" i="32"/>
  <c r="S40" i="32"/>
  <c r="AC17" i="17"/>
  <c r="AC15" i="17"/>
  <c r="AC13" i="17"/>
  <c r="AC11" i="17"/>
  <c r="AC9" i="17"/>
  <c r="AC7" i="17"/>
  <c r="Z31" i="17"/>
  <c r="Z29" i="17"/>
  <c r="Z27" i="17"/>
  <c r="Z25" i="17"/>
  <c r="Z23" i="17"/>
  <c r="Z21" i="17"/>
  <c r="Z19" i="17"/>
  <c r="AC7" i="34"/>
  <c r="Z30" i="34"/>
  <c r="Z28" i="34"/>
  <c r="Z26" i="34"/>
  <c r="Z24" i="34"/>
  <c r="Z22" i="34"/>
  <c r="Z20" i="34"/>
  <c r="AC17" i="34"/>
  <c r="AC15" i="34"/>
  <c r="AC13" i="34"/>
  <c r="AC11" i="34"/>
  <c r="AC9" i="34"/>
  <c r="V34" i="6"/>
  <c r="V32" i="6"/>
  <c r="V30" i="6"/>
  <c r="V28" i="6"/>
  <c r="V26" i="6"/>
  <c r="V24" i="6"/>
  <c r="V22" i="6"/>
  <c r="Y16" i="6"/>
  <c r="Y14" i="6"/>
  <c r="Y12" i="6"/>
  <c r="Y18" i="6"/>
  <c r="Y19" i="7"/>
  <c r="Y17" i="7"/>
  <c r="Y15" i="7"/>
  <c r="Y13" i="7"/>
  <c r="Y11" i="7"/>
  <c r="V34" i="7"/>
  <c r="V32" i="7"/>
  <c r="V30" i="7"/>
  <c r="V28" i="7"/>
  <c r="V26" i="7"/>
  <c r="V24" i="7"/>
  <c r="V22" i="7"/>
  <c r="Y19" i="37"/>
  <c r="Y17" i="37"/>
  <c r="Y15" i="37"/>
  <c r="Y13" i="37"/>
  <c r="Y11" i="37"/>
  <c r="V35" i="37"/>
  <c r="V33" i="37"/>
  <c r="V31" i="37"/>
  <c r="V29" i="37"/>
  <c r="V27" i="37"/>
  <c r="V25" i="37"/>
  <c r="V23" i="37"/>
  <c r="Y20" i="21"/>
  <c r="Y18" i="21"/>
  <c r="Y16" i="21"/>
  <c r="Y14" i="21"/>
  <c r="Y12" i="21"/>
  <c r="Y10" i="21"/>
  <c r="V34" i="21"/>
  <c r="V32" i="21"/>
  <c r="V30" i="21"/>
  <c r="V28" i="21"/>
  <c r="V26" i="21"/>
  <c r="V24" i="21"/>
  <c r="V22" i="21"/>
  <c r="Y19" i="29"/>
  <c r="Y17" i="29"/>
  <c r="Y15" i="29"/>
  <c r="Y13" i="29"/>
  <c r="Y11" i="29"/>
  <c r="V35" i="29"/>
  <c r="V33" i="29"/>
  <c r="V31" i="29"/>
  <c r="V29" i="29"/>
  <c r="V27" i="29"/>
  <c r="V25" i="29"/>
  <c r="V23" i="29"/>
  <c r="V22" i="33"/>
  <c r="V20" i="33"/>
  <c r="V18" i="33"/>
  <c r="V16" i="33"/>
  <c r="V14" i="33"/>
  <c r="V12" i="33"/>
  <c r="V10" i="33"/>
  <c r="S43" i="33"/>
  <c r="S41" i="33"/>
  <c r="S39" i="33"/>
  <c r="S37" i="33"/>
  <c r="S35" i="33"/>
  <c r="S33" i="33"/>
  <c r="V27" i="32"/>
  <c r="V25" i="32"/>
  <c r="V23" i="32"/>
  <c r="V21" i="32"/>
  <c r="V19" i="32"/>
  <c r="V17" i="32"/>
  <c r="V15" i="32"/>
  <c r="V13" i="32"/>
  <c r="V11" i="32"/>
  <c r="V30" i="32"/>
  <c r="V28" i="32"/>
  <c r="S41" i="32"/>
  <c r="S43" i="32"/>
  <c r="AC12" i="17"/>
  <c r="AC10" i="17"/>
  <c r="AC8" i="17"/>
  <c r="Z32" i="17"/>
  <c r="Z30" i="17"/>
  <c r="Z28" i="17"/>
  <c r="Z26" i="17"/>
  <c r="Z24" i="17"/>
  <c r="Z22" i="17"/>
  <c r="Z20" i="17"/>
  <c r="AC18" i="34"/>
  <c r="AC8" i="34"/>
  <c r="D12" i="38"/>
  <c r="D19" i="38"/>
  <c r="D15" i="38"/>
  <c r="D30" i="38"/>
  <c r="D25" i="38"/>
  <c r="D21" i="38"/>
  <c r="D17" i="38"/>
  <c r="D13" i="38"/>
  <c r="D28" i="38"/>
  <c r="D26" i="38"/>
  <c r="D18" i="38"/>
  <c r="D14" i="38"/>
  <c r="D29" i="38"/>
  <c r="D24" i="38"/>
  <c r="D20" i="38"/>
  <c r="D16" i="38"/>
  <c r="D27" i="38"/>
  <c r="J21" i="38"/>
  <c r="J20" i="38"/>
  <c r="J19" i="38"/>
  <c r="J18" i="38"/>
  <c r="J17" i="38"/>
  <c r="J16" i="38"/>
  <c r="J15" i="38"/>
  <c r="J14" i="38"/>
  <c r="J13" i="38"/>
  <c r="J12" i="38"/>
  <c r="J30" i="38"/>
  <c r="J29" i="38"/>
  <c r="J28" i="38"/>
  <c r="J27" i="38"/>
  <c r="J26" i="38"/>
  <c r="J25" i="38"/>
  <c r="J24" i="38"/>
  <c r="D23" i="38"/>
  <c r="D22" i="38"/>
  <c r="D31" i="38"/>
  <c r="D45" i="38"/>
  <c r="D46" i="38"/>
  <c r="D47" i="38"/>
  <c r="D48" i="38"/>
  <c r="D49" i="38"/>
  <c r="D50" i="38"/>
  <c r="D51" i="38"/>
  <c r="D52" i="38"/>
  <c r="D53" i="38"/>
  <c r="D54" i="38"/>
  <c r="D55" i="38"/>
  <c r="D56" i="38"/>
  <c r="D57" i="38"/>
  <c r="E45" i="38"/>
  <c r="E46" i="38"/>
  <c r="E47" i="38"/>
  <c r="E48" i="38"/>
  <c r="E49" i="38"/>
  <c r="E50" i="38"/>
  <c r="E51" i="38"/>
  <c r="E52" i="38"/>
  <c r="E53" i="38"/>
  <c r="E54" i="38"/>
  <c r="E55" i="38"/>
  <c r="E56" i="38"/>
  <c r="E57" i="38"/>
  <c r="J15" i="37"/>
  <c r="J19" i="37"/>
  <c r="J10" i="37"/>
  <c r="J21" i="37"/>
  <c r="I47" i="37"/>
  <c r="AI2" i="38" s="1"/>
  <c r="J13" i="37"/>
  <c r="J16" i="37"/>
  <c r="J23" i="37"/>
  <c r="J27" i="37"/>
  <c r="J31" i="37"/>
  <c r="J35" i="37"/>
  <c r="J18" i="37"/>
  <c r="J24" i="37"/>
  <c r="J28" i="37"/>
  <c r="J32" i="37"/>
  <c r="J12" i="37"/>
  <c r="J20" i="37"/>
  <c r="J25" i="37"/>
  <c r="J29" i="37"/>
  <c r="J33" i="37"/>
  <c r="J11" i="37"/>
  <c r="J14" i="37"/>
  <c r="J22" i="37"/>
  <c r="J26" i="37"/>
  <c r="J30" i="37"/>
  <c r="H48" i="34"/>
  <c r="H47" i="34"/>
  <c r="H46" i="34"/>
  <c r="T58" i="34"/>
  <c r="V32" i="34"/>
  <c r="S32" i="34"/>
  <c r="P32" i="34"/>
  <c r="V31" i="34"/>
  <c r="S31" i="34"/>
  <c r="P31" i="34"/>
  <c r="V30" i="34"/>
  <c r="S30" i="34"/>
  <c r="P30" i="34"/>
  <c r="V29" i="34"/>
  <c r="S29" i="34"/>
  <c r="P29" i="34"/>
  <c r="V28" i="34"/>
  <c r="S28" i="34"/>
  <c r="P28" i="34"/>
  <c r="V27" i="34"/>
  <c r="S27" i="34"/>
  <c r="P27" i="34"/>
  <c r="V26" i="34"/>
  <c r="S26" i="34"/>
  <c r="P26" i="34"/>
  <c r="V25" i="34"/>
  <c r="S25" i="34"/>
  <c r="P25" i="34"/>
  <c r="V24" i="34"/>
  <c r="S24" i="34"/>
  <c r="P24" i="34"/>
  <c r="V23" i="34"/>
  <c r="S23" i="34"/>
  <c r="P23" i="34"/>
  <c r="V22" i="34"/>
  <c r="S22" i="34"/>
  <c r="P22" i="34"/>
  <c r="V21" i="34"/>
  <c r="S21" i="34"/>
  <c r="P21" i="34"/>
  <c r="V20" i="34"/>
  <c r="S20" i="34"/>
  <c r="P20" i="34"/>
  <c r="V19" i="34"/>
  <c r="S19" i="34"/>
  <c r="P19" i="34"/>
  <c r="Y18" i="34"/>
  <c r="V18" i="34"/>
  <c r="S18" i="34"/>
  <c r="P18" i="34"/>
  <c r="Y17" i="34"/>
  <c r="V17" i="34"/>
  <c r="S17" i="34"/>
  <c r="P17" i="34"/>
  <c r="Y16" i="34"/>
  <c r="V16" i="34"/>
  <c r="S16" i="34"/>
  <c r="P16" i="34"/>
  <c r="Y15" i="34"/>
  <c r="V15" i="34"/>
  <c r="S15" i="34"/>
  <c r="P15" i="34"/>
  <c r="Y14" i="34"/>
  <c r="V14" i="34"/>
  <c r="S14" i="34"/>
  <c r="P14" i="34"/>
  <c r="Y13" i="34"/>
  <c r="V13" i="34"/>
  <c r="S13" i="34"/>
  <c r="P13" i="34"/>
  <c r="Y12" i="34"/>
  <c r="V12" i="34"/>
  <c r="S12" i="34"/>
  <c r="P12" i="34"/>
  <c r="Y11" i="34"/>
  <c r="V11" i="34"/>
  <c r="S11" i="34"/>
  <c r="P11" i="34"/>
  <c r="Y10" i="34"/>
  <c r="V10" i="34"/>
  <c r="S10" i="34"/>
  <c r="P10" i="34"/>
  <c r="Y9" i="34"/>
  <c r="V9" i="34"/>
  <c r="S9" i="34"/>
  <c r="P9" i="34"/>
  <c r="Y8" i="34"/>
  <c r="V8" i="34"/>
  <c r="S8" i="34"/>
  <c r="P8" i="34"/>
  <c r="Y7" i="34"/>
  <c r="V7" i="34"/>
  <c r="S7" i="34"/>
  <c r="P7" i="34"/>
  <c r="H51" i="33"/>
  <c r="H50" i="33"/>
  <c r="I52" i="33"/>
  <c r="H49" i="33"/>
  <c r="H48" i="33"/>
  <c r="R27" i="33"/>
  <c r="O35" i="33"/>
  <c r="L43" i="33"/>
  <c r="J43" i="33"/>
  <c r="R26" i="33"/>
  <c r="O34" i="33"/>
  <c r="L42" i="33"/>
  <c r="J42" i="33"/>
  <c r="R25" i="33"/>
  <c r="O33" i="33"/>
  <c r="L41" i="33"/>
  <c r="J41" i="33"/>
  <c r="R24" i="33"/>
  <c r="O32" i="33"/>
  <c r="L40" i="33"/>
  <c r="J40" i="33"/>
  <c r="R23" i="33"/>
  <c r="O31" i="33"/>
  <c r="L39" i="33"/>
  <c r="J39" i="33"/>
  <c r="R22" i="33"/>
  <c r="O30" i="33"/>
  <c r="L38" i="33"/>
  <c r="J38" i="33"/>
  <c r="R21" i="33"/>
  <c r="O29" i="33"/>
  <c r="L37" i="33"/>
  <c r="J37" i="33"/>
  <c r="R20" i="33"/>
  <c r="O28" i="33"/>
  <c r="L36" i="33"/>
  <c r="J36" i="33"/>
  <c r="R19" i="33"/>
  <c r="O27" i="33"/>
  <c r="L35" i="33"/>
  <c r="J35" i="33"/>
  <c r="R18" i="33"/>
  <c r="O26" i="33"/>
  <c r="L34" i="33"/>
  <c r="J34" i="33"/>
  <c r="R17" i="33"/>
  <c r="O25" i="33"/>
  <c r="L33" i="33"/>
  <c r="J33" i="33"/>
  <c r="R16" i="33"/>
  <c r="O24" i="33"/>
  <c r="L32" i="33"/>
  <c r="J32" i="33"/>
  <c r="R15" i="33"/>
  <c r="O23" i="33"/>
  <c r="L31" i="33"/>
  <c r="J31" i="33"/>
  <c r="R14" i="33"/>
  <c r="O22" i="33"/>
  <c r="L30" i="33"/>
  <c r="J30" i="33"/>
  <c r="R13" i="33"/>
  <c r="O21" i="33"/>
  <c r="L29" i="33"/>
  <c r="J29" i="33"/>
  <c r="R12" i="33"/>
  <c r="O20" i="33"/>
  <c r="L28" i="33"/>
  <c r="J28" i="33"/>
  <c r="R11" i="33"/>
  <c r="O19" i="33"/>
  <c r="L27" i="33"/>
  <c r="J27" i="33"/>
  <c r="R10" i="33"/>
  <c r="O18" i="33"/>
  <c r="L26" i="33"/>
  <c r="J26" i="33"/>
  <c r="O17" i="33"/>
  <c r="L25" i="33"/>
  <c r="J25" i="33"/>
  <c r="O16" i="33"/>
  <c r="L24" i="33"/>
  <c r="J24" i="33"/>
  <c r="O15" i="33"/>
  <c r="L23" i="33"/>
  <c r="J23" i="33"/>
  <c r="O14" i="33"/>
  <c r="L22" i="33"/>
  <c r="J22" i="33"/>
  <c r="O13" i="33"/>
  <c r="L21" i="33"/>
  <c r="O12" i="33"/>
  <c r="L20" i="33"/>
  <c r="O11" i="33"/>
  <c r="L19" i="33"/>
  <c r="J19" i="33"/>
  <c r="H19" i="33"/>
  <c r="F19" i="33"/>
  <c r="O10" i="33"/>
  <c r="L18" i="33"/>
  <c r="J18" i="33"/>
  <c r="H18" i="33"/>
  <c r="F18" i="33"/>
  <c r="L17" i="33"/>
  <c r="J17" i="33"/>
  <c r="H17" i="33"/>
  <c r="F17" i="33"/>
  <c r="L16" i="33"/>
  <c r="J16" i="33"/>
  <c r="H16" i="33"/>
  <c r="F16" i="33"/>
  <c r="L15" i="33"/>
  <c r="J15" i="33"/>
  <c r="H15" i="33"/>
  <c r="F15" i="33"/>
  <c r="L14" i="33"/>
  <c r="J14" i="33"/>
  <c r="H14" i="33"/>
  <c r="F14" i="33"/>
  <c r="L13" i="33"/>
  <c r="J13" i="33"/>
  <c r="H13" i="33"/>
  <c r="F13" i="33"/>
  <c r="L12" i="33"/>
  <c r="J12" i="33"/>
  <c r="H12" i="33"/>
  <c r="F12" i="33"/>
  <c r="L11" i="33"/>
  <c r="J11" i="33"/>
  <c r="H11" i="33"/>
  <c r="F11" i="33"/>
  <c r="L10" i="33"/>
  <c r="J10" i="33"/>
  <c r="H10" i="33"/>
  <c r="F10" i="33"/>
  <c r="I51" i="32"/>
  <c r="H51" i="32"/>
  <c r="I50" i="32"/>
  <c r="H50" i="32"/>
  <c r="I49" i="32"/>
  <c r="H49" i="32"/>
  <c r="S65" i="32"/>
  <c r="H48" i="32"/>
  <c r="R35" i="32"/>
  <c r="O43" i="32"/>
  <c r="L43" i="32"/>
  <c r="J43" i="32"/>
  <c r="R34" i="32"/>
  <c r="O42" i="32"/>
  <c r="L42" i="32"/>
  <c r="J42" i="32"/>
  <c r="R33" i="32"/>
  <c r="O41" i="32"/>
  <c r="L41" i="32"/>
  <c r="J41" i="32"/>
  <c r="R32" i="32"/>
  <c r="O40" i="32"/>
  <c r="L40" i="32"/>
  <c r="J40" i="32"/>
  <c r="R31" i="32"/>
  <c r="O39" i="32"/>
  <c r="L39" i="32"/>
  <c r="J39" i="32"/>
  <c r="R30" i="32"/>
  <c r="O38" i="32"/>
  <c r="L38" i="32"/>
  <c r="J38" i="32"/>
  <c r="R29" i="32"/>
  <c r="O37" i="32"/>
  <c r="L37" i="32"/>
  <c r="J37" i="32"/>
  <c r="R28" i="32"/>
  <c r="O36" i="32"/>
  <c r="L36" i="32"/>
  <c r="J36" i="32"/>
  <c r="R27" i="32"/>
  <c r="O35" i="32"/>
  <c r="L35" i="32"/>
  <c r="J35" i="32"/>
  <c r="R26" i="32"/>
  <c r="O34" i="32"/>
  <c r="L34" i="32"/>
  <c r="J34" i="32"/>
  <c r="R25" i="32"/>
  <c r="O33" i="32"/>
  <c r="L33" i="32"/>
  <c r="J33" i="32"/>
  <c r="R24" i="32"/>
  <c r="O32" i="32"/>
  <c r="L32" i="32"/>
  <c r="J32" i="32"/>
  <c r="R23" i="32"/>
  <c r="O31" i="32"/>
  <c r="L31" i="32"/>
  <c r="J31" i="32"/>
  <c r="R22" i="32"/>
  <c r="O30" i="32"/>
  <c r="L30" i="32"/>
  <c r="J30" i="32"/>
  <c r="R21" i="32"/>
  <c r="O29" i="32"/>
  <c r="L29" i="32"/>
  <c r="J29" i="32"/>
  <c r="R20" i="32"/>
  <c r="O28" i="32"/>
  <c r="L28" i="32"/>
  <c r="J28" i="32"/>
  <c r="R19" i="32"/>
  <c r="O27" i="32"/>
  <c r="L27" i="32"/>
  <c r="J27" i="32"/>
  <c r="R18" i="32"/>
  <c r="O26" i="32"/>
  <c r="L26" i="32"/>
  <c r="J26" i="32"/>
  <c r="R17" i="32"/>
  <c r="O25" i="32"/>
  <c r="L25" i="32"/>
  <c r="J25" i="32"/>
  <c r="R16" i="32"/>
  <c r="O24" i="32"/>
  <c r="L24" i="32"/>
  <c r="J24" i="32"/>
  <c r="R15" i="32"/>
  <c r="O23" i="32"/>
  <c r="L23" i="32"/>
  <c r="J23" i="32"/>
  <c r="R14" i="32"/>
  <c r="O22" i="32"/>
  <c r="L22" i="32"/>
  <c r="J22" i="32"/>
  <c r="R13" i="32"/>
  <c r="O21" i="32"/>
  <c r="L21" i="32"/>
  <c r="R12" i="32"/>
  <c r="O20" i="32"/>
  <c r="L20" i="32"/>
  <c r="R11" i="32"/>
  <c r="O19" i="32"/>
  <c r="L19" i="32"/>
  <c r="J19" i="32"/>
  <c r="H19" i="32"/>
  <c r="F19" i="32"/>
  <c r="R10" i="32"/>
  <c r="O18" i="32"/>
  <c r="L18" i="32"/>
  <c r="J18" i="32"/>
  <c r="H18" i="32"/>
  <c r="F18" i="32"/>
  <c r="O17" i="32"/>
  <c r="L17" i="32"/>
  <c r="J17" i="32"/>
  <c r="H17" i="32"/>
  <c r="F17" i="32"/>
  <c r="O16" i="32"/>
  <c r="L16" i="32"/>
  <c r="J16" i="32"/>
  <c r="H16" i="32"/>
  <c r="F16" i="32"/>
  <c r="O15" i="32"/>
  <c r="L15" i="32"/>
  <c r="J15" i="32"/>
  <c r="H15" i="32"/>
  <c r="F15" i="32"/>
  <c r="O14" i="32"/>
  <c r="L14" i="32"/>
  <c r="J14" i="32"/>
  <c r="H14" i="32"/>
  <c r="F14" i="32"/>
  <c r="O13" i="32"/>
  <c r="L13" i="32"/>
  <c r="J13" i="32"/>
  <c r="H13" i="32"/>
  <c r="F13" i="32"/>
  <c r="O12" i="32"/>
  <c r="L12" i="32"/>
  <c r="J12" i="32"/>
  <c r="H12" i="32"/>
  <c r="F12" i="32"/>
  <c r="O11" i="32"/>
  <c r="L11" i="32"/>
  <c r="J11" i="32"/>
  <c r="H11" i="32"/>
  <c r="F11" i="32"/>
  <c r="O10" i="32"/>
  <c r="L10" i="32"/>
  <c r="J10" i="32"/>
  <c r="H10" i="32"/>
  <c r="F10" i="32"/>
  <c r="I7" i="29"/>
  <c r="H49" i="34" l="1"/>
  <c r="I55" i="32"/>
  <c r="A16" i="23" l="1"/>
  <c r="A17" i="23"/>
  <c r="A18" i="23"/>
  <c r="A19" i="23"/>
  <c r="A20" i="23"/>
  <c r="C20" i="23"/>
  <c r="H20" i="23"/>
  <c r="A21" i="23"/>
  <c r="C21" i="23"/>
  <c r="H21" i="23"/>
  <c r="A22" i="23"/>
  <c r="C22" i="23"/>
  <c r="H22" i="23"/>
  <c r="A23" i="23"/>
  <c r="C23" i="23"/>
  <c r="H23" i="23"/>
  <c r="A24" i="23"/>
  <c r="C24" i="23"/>
  <c r="H24" i="23"/>
  <c r="A25" i="23"/>
  <c r="C25" i="23"/>
  <c r="H25" i="23"/>
  <c r="A26" i="23"/>
  <c r="C26" i="23"/>
  <c r="H26" i="23"/>
  <c r="A27" i="23"/>
  <c r="C27" i="23"/>
  <c r="H27" i="23"/>
  <c r="A15" i="23"/>
  <c r="A3" i="23"/>
  <c r="A4" i="23"/>
  <c r="A5" i="23"/>
  <c r="A6" i="23"/>
  <c r="A7" i="23"/>
  <c r="A8" i="23"/>
  <c r="A9" i="23"/>
  <c r="A10" i="23"/>
  <c r="A11" i="23"/>
  <c r="A12" i="23"/>
  <c r="A13" i="23"/>
  <c r="A14" i="23"/>
  <c r="H18" i="17"/>
  <c r="H19" i="17"/>
  <c r="H20" i="17"/>
  <c r="H21" i="17"/>
  <c r="H22" i="17"/>
  <c r="H23" i="17"/>
  <c r="H24" i="17"/>
  <c r="H25" i="17"/>
  <c r="H26" i="17"/>
  <c r="H27" i="17"/>
  <c r="H28" i="17"/>
  <c r="H29" i="17"/>
  <c r="H30" i="17"/>
  <c r="H31" i="17"/>
  <c r="H32" i="17"/>
  <c r="H33" i="17"/>
  <c r="H34" i="17"/>
  <c r="H35" i="17"/>
  <c r="H36" i="17"/>
  <c r="H37" i="17"/>
  <c r="H38" i="17"/>
  <c r="H39" i="17"/>
  <c r="H16" i="17"/>
  <c r="H17" i="17"/>
  <c r="H8" i="17"/>
  <c r="H9" i="17"/>
  <c r="H10" i="17"/>
  <c r="H11" i="17"/>
  <c r="H12" i="17"/>
  <c r="H13" i="17"/>
  <c r="H14" i="17"/>
  <c r="H15" i="17"/>
  <c r="I47" i="29"/>
  <c r="H47" i="29"/>
  <c r="I46" i="29"/>
  <c r="H46" i="29"/>
  <c r="I45" i="29"/>
  <c r="H45" i="29"/>
  <c r="I44" i="29"/>
  <c r="H44" i="29"/>
  <c r="I43" i="29"/>
  <c r="H43" i="29"/>
  <c r="I42" i="29"/>
  <c r="H42" i="29"/>
  <c r="H41" i="29"/>
  <c r="R35" i="29"/>
  <c r="O35" i="29"/>
  <c r="L35" i="29"/>
  <c r="J35" i="29"/>
  <c r="M27" i="23"/>
  <c r="I27" i="23"/>
  <c r="R34" i="29"/>
  <c r="O34" i="29"/>
  <c r="L34" i="29"/>
  <c r="J34" i="29"/>
  <c r="L27" i="23"/>
  <c r="B27" i="23"/>
  <c r="R33" i="29"/>
  <c r="O33" i="29"/>
  <c r="L33" i="29"/>
  <c r="J33" i="29"/>
  <c r="M26" i="23"/>
  <c r="I26" i="23"/>
  <c r="R32" i="29"/>
  <c r="O32" i="29"/>
  <c r="L32" i="29"/>
  <c r="J32" i="29"/>
  <c r="L26" i="23"/>
  <c r="B26" i="23"/>
  <c r="R31" i="29"/>
  <c r="O31" i="29"/>
  <c r="L31" i="29"/>
  <c r="M25" i="23"/>
  <c r="I25" i="23"/>
  <c r="R30" i="29"/>
  <c r="O30" i="29"/>
  <c r="L30" i="29"/>
  <c r="J30" i="29"/>
  <c r="L25" i="23"/>
  <c r="B25" i="23"/>
  <c r="R29" i="29"/>
  <c r="O29" i="29"/>
  <c r="L29" i="29"/>
  <c r="J29" i="29"/>
  <c r="M24" i="23"/>
  <c r="I24" i="23"/>
  <c r="R28" i="29"/>
  <c r="O28" i="29"/>
  <c r="L28" i="29"/>
  <c r="J28" i="29"/>
  <c r="L24" i="23"/>
  <c r="B24" i="23"/>
  <c r="R27" i="29"/>
  <c r="O27" i="29"/>
  <c r="L27" i="29"/>
  <c r="J27" i="29"/>
  <c r="M23" i="23"/>
  <c r="I23" i="23"/>
  <c r="R26" i="29"/>
  <c r="O26" i="29"/>
  <c r="L26" i="29"/>
  <c r="N23" i="23"/>
  <c r="L23" i="23"/>
  <c r="B23" i="23"/>
  <c r="R25" i="29"/>
  <c r="O25" i="29"/>
  <c r="L25" i="29"/>
  <c r="J25" i="29"/>
  <c r="M22" i="23"/>
  <c r="I22" i="23"/>
  <c r="R24" i="29"/>
  <c r="O24" i="29"/>
  <c r="L24" i="29"/>
  <c r="N22" i="23"/>
  <c r="L22" i="23"/>
  <c r="B22" i="23"/>
  <c r="R23" i="29"/>
  <c r="O23" i="29"/>
  <c r="L23" i="29"/>
  <c r="J23" i="29"/>
  <c r="M21" i="23"/>
  <c r="I21" i="23"/>
  <c r="R22" i="29"/>
  <c r="O22" i="29"/>
  <c r="L22" i="29"/>
  <c r="J22" i="29"/>
  <c r="L21" i="23"/>
  <c r="B21" i="23"/>
  <c r="U21" i="29"/>
  <c r="R21" i="29"/>
  <c r="O21" i="29"/>
  <c r="L21" i="29"/>
  <c r="M20" i="23"/>
  <c r="I20" i="23"/>
  <c r="U20" i="29"/>
  <c r="R20" i="29"/>
  <c r="O20" i="29"/>
  <c r="L20" i="29"/>
  <c r="N20" i="23"/>
  <c r="L20" i="23"/>
  <c r="B20" i="23"/>
  <c r="U19" i="29"/>
  <c r="R19" i="29"/>
  <c r="O19" i="29"/>
  <c r="L19" i="29"/>
  <c r="M19" i="23"/>
  <c r="I19" i="23"/>
  <c r="U18" i="29"/>
  <c r="R18" i="29"/>
  <c r="O18" i="29"/>
  <c r="L18" i="29"/>
  <c r="N19" i="23"/>
  <c r="L19" i="23"/>
  <c r="B19" i="23"/>
  <c r="U17" i="29"/>
  <c r="R17" i="29"/>
  <c r="O17" i="29"/>
  <c r="L17" i="29"/>
  <c r="M18" i="23"/>
  <c r="I18" i="23"/>
  <c r="U16" i="29"/>
  <c r="R16" i="29"/>
  <c r="O16" i="29"/>
  <c r="L16" i="29"/>
  <c r="N18" i="23"/>
  <c r="L18" i="23"/>
  <c r="B18" i="23"/>
  <c r="U15" i="29"/>
  <c r="R15" i="29"/>
  <c r="O15" i="29"/>
  <c r="L15" i="29"/>
  <c r="M17" i="23"/>
  <c r="I17" i="23"/>
  <c r="U14" i="29"/>
  <c r="R14" i="29"/>
  <c r="O14" i="29"/>
  <c r="L14" i="29"/>
  <c r="L17" i="23"/>
  <c r="B17" i="23"/>
  <c r="U13" i="29"/>
  <c r="R13" i="29"/>
  <c r="O13" i="29"/>
  <c r="L13" i="29"/>
  <c r="M16" i="23"/>
  <c r="I16" i="23"/>
  <c r="U12" i="29"/>
  <c r="R12" i="29"/>
  <c r="O12" i="29"/>
  <c r="L12" i="29"/>
  <c r="N16" i="23"/>
  <c r="L16" i="23"/>
  <c r="B16" i="23"/>
  <c r="U11" i="29"/>
  <c r="R11" i="29"/>
  <c r="O11" i="29"/>
  <c r="L11" i="29"/>
  <c r="M15" i="23"/>
  <c r="I15" i="23"/>
  <c r="U10" i="29"/>
  <c r="R10" i="29"/>
  <c r="O10" i="29"/>
  <c r="L10" i="29"/>
  <c r="N15" i="23"/>
  <c r="L15" i="23"/>
  <c r="B15" i="23"/>
  <c r="B3" i="23"/>
  <c r="L3" i="23"/>
  <c r="N3" i="23"/>
  <c r="I3" i="23"/>
  <c r="M3" i="23"/>
  <c r="O3" i="23"/>
  <c r="B4" i="23"/>
  <c r="L4" i="23"/>
  <c r="N4" i="23"/>
  <c r="I4" i="23"/>
  <c r="M4" i="23"/>
  <c r="O4" i="23"/>
  <c r="B5" i="23"/>
  <c r="L5" i="23"/>
  <c r="N5" i="23"/>
  <c r="I5" i="23"/>
  <c r="M5" i="23"/>
  <c r="O5" i="23"/>
  <c r="B6" i="23"/>
  <c r="L6" i="23"/>
  <c r="N6" i="23"/>
  <c r="I6" i="23"/>
  <c r="M6" i="23"/>
  <c r="O6" i="23"/>
  <c r="B7" i="23"/>
  <c r="L7" i="23"/>
  <c r="N7" i="23"/>
  <c r="I7" i="23"/>
  <c r="M7" i="23"/>
  <c r="O7" i="23"/>
  <c r="B8" i="23"/>
  <c r="L8" i="23"/>
  <c r="N8" i="23"/>
  <c r="I8" i="23"/>
  <c r="M8" i="23"/>
  <c r="O8" i="23"/>
  <c r="B9" i="23"/>
  <c r="L9" i="23"/>
  <c r="N9" i="23"/>
  <c r="I9" i="23"/>
  <c r="M9" i="23"/>
  <c r="O9" i="23"/>
  <c r="B10" i="23"/>
  <c r="L10" i="23"/>
  <c r="N10" i="23"/>
  <c r="I10" i="23"/>
  <c r="M10" i="23"/>
  <c r="O10" i="23"/>
  <c r="B11" i="23"/>
  <c r="L11" i="23"/>
  <c r="N11" i="23"/>
  <c r="I11" i="23"/>
  <c r="M11" i="23"/>
  <c r="O11" i="23"/>
  <c r="B12" i="23"/>
  <c r="L12" i="23"/>
  <c r="N12" i="23"/>
  <c r="I12" i="23"/>
  <c r="M12" i="23"/>
  <c r="O12" i="23"/>
  <c r="B13" i="23"/>
  <c r="L13" i="23"/>
  <c r="N13" i="23"/>
  <c r="I13" i="23"/>
  <c r="M13" i="23"/>
  <c r="O13" i="23"/>
  <c r="B14" i="23"/>
  <c r="L14" i="23"/>
  <c r="N14" i="23"/>
  <c r="I14" i="23"/>
  <c r="M14" i="23"/>
  <c r="O14" i="23"/>
  <c r="I2" i="23"/>
  <c r="M2" i="23"/>
  <c r="O2" i="23"/>
  <c r="N2" i="23"/>
  <c r="L2" i="23"/>
  <c r="B2" i="23"/>
  <c r="B33" i="38"/>
  <c r="L33" i="38"/>
  <c r="N33" i="38"/>
  <c r="I33" i="38"/>
  <c r="M33" i="38"/>
  <c r="O33" i="38"/>
  <c r="B34" i="38"/>
  <c r="L34" i="38"/>
  <c r="N34" i="38"/>
  <c r="I34" i="38"/>
  <c r="M34" i="38"/>
  <c r="O34" i="38"/>
  <c r="B35" i="38"/>
  <c r="L35" i="38"/>
  <c r="N35" i="38"/>
  <c r="I35" i="38"/>
  <c r="M35" i="38"/>
  <c r="O35" i="38"/>
  <c r="B36" i="38"/>
  <c r="L36" i="38"/>
  <c r="N36" i="38"/>
  <c r="I36" i="38"/>
  <c r="M36" i="38"/>
  <c r="O36" i="38"/>
  <c r="B37" i="38"/>
  <c r="L37" i="38"/>
  <c r="N37" i="38"/>
  <c r="I37" i="38"/>
  <c r="M37" i="38"/>
  <c r="O37" i="38"/>
  <c r="B38" i="38"/>
  <c r="L38" i="38"/>
  <c r="N38" i="38"/>
  <c r="I38" i="38"/>
  <c r="M38" i="38"/>
  <c r="O38" i="38"/>
  <c r="B39" i="38"/>
  <c r="L39" i="38"/>
  <c r="N39" i="38"/>
  <c r="I39" i="38"/>
  <c r="M39" i="38"/>
  <c r="O39" i="38"/>
  <c r="B40" i="38"/>
  <c r="L40" i="38"/>
  <c r="N40" i="38"/>
  <c r="I40" i="38"/>
  <c r="M40" i="38"/>
  <c r="O40" i="38"/>
  <c r="B41" i="38"/>
  <c r="L41" i="38"/>
  <c r="N41" i="38"/>
  <c r="I41" i="38"/>
  <c r="M41" i="38"/>
  <c r="O41" i="38"/>
  <c r="B42" i="38"/>
  <c r="L42" i="38"/>
  <c r="N42" i="38"/>
  <c r="I42" i="38"/>
  <c r="M42" i="38"/>
  <c r="O42" i="38"/>
  <c r="B43" i="38"/>
  <c r="L43" i="38"/>
  <c r="N43" i="38"/>
  <c r="I43" i="38"/>
  <c r="M43" i="38"/>
  <c r="O43" i="38"/>
  <c r="B44" i="38"/>
  <c r="L44" i="38"/>
  <c r="N44" i="38"/>
  <c r="I44" i="38"/>
  <c r="M44" i="38"/>
  <c r="O44" i="38"/>
  <c r="I32" i="38"/>
  <c r="M32" i="38"/>
  <c r="O32" i="38"/>
  <c r="N32" i="38"/>
  <c r="L32" i="38"/>
  <c r="B32" i="38"/>
  <c r="B3" i="38"/>
  <c r="L3" i="38"/>
  <c r="N3" i="38"/>
  <c r="B4" i="38"/>
  <c r="L4" i="38"/>
  <c r="N4" i="38"/>
  <c r="B5" i="38"/>
  <c r="L5" i="38"/>
  <c r="N5" i="38"/>
  <c r="B6" i="38"/>
  <c r="L6" i="38"/>
  <c r="N6" i="38"/>
  <c r="B7" i="38"/>
  <c r="L7" i="38"/>
  <c r="N7" i="38"/>
  <c r="B8" i="38"/>
  <c r="L8" i="38"/>
  <c r="N8" i="38"/>
  <c r="B9" i="38"/>
  <c r="L9" i="38"/>
  <c r="N9" i="38"/>
  <c r="B10" i="38"/>
  <c r="L10" i="38"/>
  <c r="N10" i="38"/>
  <c r="B11" i="38"/>
  <c r="L11" i="38"/>
  <c r="N11" i="38"/>
  <c r="N2" i="38"/>
  <c r="L2" i="38"/>
  <c r="B2" i="38"/>
  <c r="H41" i="21"/>
  <c r="R35" i="21"/>
  <c r="O35" i="21"/>
  <c r="L35" i="21"/>
  <c r="R34" i="21"/>
  <c r="O34" i="21"/>
  <c r="L34" i="21"/>
  <c r="R33" i="21"/>
  <c r="O33" i="21"/>
  <c r="L33" i="21"/>
  <c r="R32" i="21"/>
  <c r="O32" i="21"/>
  <c r="L32" i="21"/>
  <c r="R31" i="21"/>
  <c r="O31" i="21"/>
  <c r="L31" i="21"/>
  <c r="R30" i="21"/>
  <c r="O30" i="21"/>
  <c r="L30" i="21"/>
  <c r="R29" i="21"/>
  <c r="O29" i="21"/>
  <c r="L29" i="21"/>
  <c r="R28" i="21"/>
  <c r="O28" i="21"/>
  <c r="L28" i="21"/>
  <c r="R27" i="21"/>
  <c r="O27" i="21"/>
  <c r="L27" i="21"/>
  <c r="R26" i="21"/>
  <c r="O26" i="21"/>
  <c r="L26" i="21"/>
  <c r="R25" i="21"/>
  <c r="O25" i="21"/>
  <c r="L25" i="21"/>
  <c r="R24" i="21"/>
  <c r="O24" i="21"/>
  <c r="L24" i="21"/>
  <c r="R23" i="21"/>
  <c r="O23" i="21"/>
  <c r="L23" i="21"/>
  <c r="R22" i="21"/>
  <c r="O22" i="21"/>
  <c r="L22" i="21"/>
  <c r="U21" i="21"/>
  <c r="R21" i="21"/>
  <c r="O21" i="21"/>
  <c r="L21" i="21"/>
  <c r="U20" i="21"/>
  <c r="R20" i="21"/>
  <c r="O20" i="21"/>
  <c r="L20" i="21"/>
  <c r="U19" i="21"/>
  <c r="R19" i="21"/>
  <c r="O19" i="21"/>
  <c r="L19" i="21"/>
  <c r="U18" i="21"/>
  <c r="R18" i="21"/>
  <c r="O18" i="21"/>
  <c r="L18" i="21"/>
  <c r="U17" i="21"/>
  <c r="R17" i="21"/>
  <c r="O17" i="21"/>
  <c r="L17" i="21"/>
  <c r="U16" i="21"/>
  <c r="R16" i="21"/>
  <c r="O16" i="21"/>
  <c r="L16" i="21"/>
  <c r="U15" i="21"/>
  <c r="R15" i="21"/>
  <c r="O15" i="21"/>
  <c r="L15" i="21"/>
  <c r="U14" i="21"/>
  <c r="R14" i="21"/>
  <c r="O14" i="21"/>
  <c r="L14" i="21"/>
  <c r="U13" i="21"/>
  <c r="R13" i="21"/>
  <c r="O13" i="21"/>
  <c r="L13" i="21"/>
  <c r="U12" i="21"/>
  <c r="R12" i="21"/>
  <c r="O12" i="21"/>
  <c r="L12" i="21"/>
  <c r="U11" i="21"/>
  <c r="R11" i="21"/>
  <c r="O11" i="21"/>
  <c r="L11" i="21"/>
  <c r="U10" i="21"/>
  <c r="R10" i="21"/>
  <c r="O10" i="21"/>
  <c r="L10" i="21"/>
  <c r="A2" i="23"/>
  <c r="I47" i="21"/>
  <c r="H47" i="21"/>
  <c r="I46" i="21"/>
  <c r="H46" i="21"/>
  <c r="I45" i="21"/>
  <c r="H45" i="21"/>
  <c r="I44" i="21"/>
  <c r="H44" i="21"/>
  <c r="I43" i="21"/>
  <c r="H43" i="21"/>
  <c r="I42" i="21"/>
  <c r="H42" i="21"/>
  <c r="I48" i="29" l="1"/>
  <c r="AE2" i="23" s="1"/>
  <c r="J21" i="21"/>
  <c r="J19" i="21"/>
  <c r="J14" i="29"/>
  <c r="N17" i="23"/>
  <c r="J13" i="29"/>
  <c r="O16" i="23"/>
  <c r="J17" i="29"/>
  <c r="O18" i="23"/>
  <c r="J21" i="29"/>
  <c r="O20" i="23"/>
  <c r="J31" i="29"/>
  <c r="O25" i="23"/>
  <c r="J11" i="29"/>
  <c r="O15" i="23"/>
  <c r="J15" i="29"/>
  <c r="O17" i="23"/>
  <c r="J19" i="29"/>
  <c r="O19" i="23"/>
  <c r="P2" i="38"/>
  <c r="J16" i="29"/>
  <c r="J18" i="29"/>
  <c r="J10" i="29"/>
  <c r="N27" i="23"/>
  <c r="O24" i="23"/>
  <c r="O23" i="23"/>
  <c r="O22" i="23"/>
  <c r="N21" i="23"/>
  <c r="J12" i="29"/>
  <c r="J20" i="29"/>
  <c r="O27" i="23"/>
  <c r="N26" i="23"/>
  <c r="O21" i="23"/>
  <c r="J24" i="29"/>
  <c r="J26" i="29"/>
  <c r="O26" i="23"/>
  <c r="N25" i="23"/>
  <c r="N24" i="23"/>
  <c r="I48" i="21"/>
  <c r="X2" i="23" s="1"/>
  <c r="AF2" i="23" s="1"/>
  <c r="J15" i="21"/>
  <c r="J13" i="21"/>
  <c r="J11" i="21"/>
  <c r="J10" i="21"/>
  <c r="J12" i="21"/>
  <c r="J14" i="21"/>
  <c r="J16" i="21"/>
  <c r="J18" i="21"/>
  <c r="J20" i="21"/>
  <c r="J22" i="21"/>
  <c r="J23" i="21"/>
  <c r="J24" i="21"/>
  <c r="J25" i="21"/>
  <c r="J26" i="21"/>
  <c r="J27" i="21"/>
  <c r="J28" i="21"/>
  <c r="J29" i="21"/>
  <c r="J30" i="21"/>
  <c r="J31" i="21"/>
  <c r="J32" i="21"/>
  <c r="J33" i="21"/>
  <c r="J35" i="21"/>
  <c r="J17" i="21"/>
  <c r="B38" i="1"/>
  <c r="P12" i="6" s="1"/>
  <c r="B39" i="1"/>
  <c r="P13" i="37" s="1"/>
  <c r="B40" i="1"/>
  <c r="P14" i="37" s="1"/>
  <c r="B41" i="1"/>
  <c r="P15" i="37" s="1"/>
  <c r="B42" i="1"/>
  <c r="P16" i="37" s="1"/>
  <c r="B43" i="1"/>
  <c r="P17" i="37" s="1"/>
  <c r="B44" i="1"/>
  <c r="P18" i="37" s="1"/>
  <c r="B45" i="1"/>
  <c r="P19" i="37" s="1"/>
  <c r="B46" i="1"/>
  <c r="P20" i="37" s="1"/>
  <c r="B47" i="1"/>
  <c r="P21" i="37" s="1"/>
  <c r="B48" i="1"/>
  <c r="P22" i="37" s="1"/>
  <c r="B37" i="1"/>
  <c r="P11" i="37" s="1"/>
  <c r="B50" i="1"/>
  <c r="P24" i="37" s="1"/>
  <c r="B51" i="1"/>
  <c r="P25" i="37" s="1"/>
  <c r="B52" i="1"/>
  <c r="P26" i="37" s="1"/>
  <c r="B53" i="1"/>
  <c r="P27" i="37" s="1"/>
  <c r="B54" i="1"/>
  <c r="B55" i="1"/>
  <c r="P29" i="37" s="1"/>
  <c r="B56" i="1"/>
  <c r="P30" i="37" s="1"/>
  <c r="B57" i="1"/>
  <c r="P31" i="37" s="1"/>
  <c r="B58" i="1"/>
  <c r="P32" i="37" s="1"/>
  <c r="B59" i="1"/>
  <c r="P33" i="37" s="1"/>
  <c r="B60" i="1"/>
  <c r="P34" i="37" s="1"/>
  <c r="B49" i="1"/>
  <c r="P23" i="37" s="1"/>
  <c r="B11" i="1"/>
  <c r="M11" i="37" s="1"/>
  <c r="B12" i="1"/>
  <c r="M12" i="37" s="1"/>
  <c r="B13" i="1"/>
  <c r="B14" i="1"/>
  <c r="M14" i="37" s="1"/>
  <c r="B15" i="1"/>
  <c r="M15" i="37" s="1"/>
  <c r="B16" i="1"/>
  <c r="B17" i="1"/>
  <c r="B18" i="1"/>
  <c r="M18" i="37" s="1"/>
  <c r="B19" i="1"/>
  <c r="M19" i="37" s="1"/>
  <c r="B20" i="1"/>
  <c r="M20" i="37" s="1"/>
  <c r="B21" i="1"/>
  <c r="B10" i="1"/>
  <c r="M10" i="37" s="1"/>
  <c r="B22" i="1"/>
  <c r="M22" i="37" s="1"/>
  <c r="B23" i="1"/>
  <c r="M23" i="37" s="1"/>
  <c r="B24" i="1"/>
  <c r="B25" i="1"/>
  <c r="M25" i="37" s="1"/>
  <c r="B26" i="1"/>
  <c r="M26" i="37" s="1"/>
  <c r="B27" i="1"/>
  <c r="M27" i="37" s="1"/>
  <c r="B28" i="1"/>
  <c r="M28" i="37" s="1"/>
  <c r="B29" i="1"/>
  <c r="M29" i="37" s="1"/>
  <c r="B30" i="1"/>
  <c r="M30" i="37" s="1"/>
  <c r="B31" i="1"/>
  <c r="M31" i="37" s="1"/>
  <c r="B32" i="1"/>
  <c r="B33" i="1"/>
  <c r="M33" i="37" s="1"/>
  <c r="B62" i="1"/>
  <c r="S10" i="37" s="1"/>
  <c r="B61" i="1"/>
  <c r="P35" i="37" s="1"/>
  <c r="B90" i="1"/>
  <c r="V11" i="37" s="1"/>
  <c r="B91" i="1"/>
  <c r="V12" i="37" s="1"/>
  <c r="B92" i="1"/>
  <c r="V13" i="37" s="1"/>
  <c r="B93" i="1"/>
  <c r="V14" i="37" s="1"/>
  <c r="B94" i="1"/>
  <c r="V15" i="37" s="1"/>
  <c r="B95" i="1"/>
  <c r="V16" i="37" s="1"/>
  <c r="B96" i="1"/>
  <c r="V17" i="37" s="1"/>
  <c r="B97" i="1"/>
  <c r="V18" i="6" s="1"/>
  <c r="B98" i="1"/>
  <c r="B99" i="1"/>
  <c r="B100" i="1"/>
  <c r="B89" i="1"/>
  <c r="V10" i="37" s="1"/>
  <c r="P7" i="17"/>
  <c r="Q7" i="17"/>
  <c r="P8" i="17"/>
  <c r="P9" i="17"/>
  <c r="P10" i="17"/>
  <c r="P11" i="17"/>
  <c r="P12" i="17"/>
  <c r="P13" i="17"/>
  <c r="P14" i="17"/>
  <c r="P15" i="17"/>
  <c r="Q15" i="17"/>
  <c r="P16" i="17"/>
  <c r="P17" i="17"/>
  <c r="P18" i="17"/>
  <c r="Q18" i="17"/>
  <c r="P19" i="17"/>
  <c r="Q19" i="17"/>
  <c r="P20" i="17"/>
  <c r="Q20" i="17"/>
  <c r="P21" i="17"/>
  <c r="P22" i="17"/>
  <c r="P23" i="17"/>
  <c r="P24" i="17"/>
  <c r="P25" i="17"/>
  <c r="P26" i="17"/>
  <c r="P27" i="17"/>
  <c r="Q27" i="17"/>
  <c r="P28" i="17"/>
  <c r="Q28" i="17"/>
  <c r="P29" i="17"/>
  <c r="P30" i="17"/>
  <c r="P31" i="17"/>
  <c r="B34" i="1"/>
  <c r="M34" i="37" s="1"/>
  <c r="P32" i="17"/>
  <c r="B35" i="1"/>
  <c r="M35" i="37" s="1"/>
  <c r="B36" i="1"/>
  <c r="P10" i="37" s="1"/>
  <c r="B63" i="1"/>
  <c r="S11" i="37" s="1"/>
  <c r="B64" i="1"/>
  <c r="S12" i="37" s="1"/>
  <c r="B65" i="1"/>
  <c r="S13" i="37" s="1"/>
  <c r="B66" i="1"/>
  <c r="S14" i="37" s="1"/>
  <c r="B67" i="1"/>
  <c r="S15" i="37" s="1"/>
  <c r="B68" i="1"/>
  <c r="S16" i="37" s="1"/>
  <c r="B69" i="1"/>
  <c r="S17" i="37" s="1"/>
  <c r="B70" i="1"/>
  <c r="B71" i="1"/>
  <c r="B72" i="1"/>
  <c r="P38" i="33" s="1"/>
  <c r="B73" i="1"/>
  <c r="S21" i="7" s="1"/>
  <c r="B74" i="1"/>
  <c r="S22" i="6" s="1"/>
  <c r="B75" i="1"/>
  <c r="S23" i="6" s="1"/>
  <c r="B76" i="1"/>
  <c r="B77" i="1"/>
  <c r="W22" i="17" s="1"/>
  <c r="B78" i="1"/>
  <c r="S26" i="37" s="1"/>
  <c r="B80" i="1"/>
  <c r="S27" i="37" s="1"/>
  <c r="B81" i="1"/>
  <c r="S28" i="37" s="1"/>
  <c r="B82" i="1"/>
  <c r="S29" i="37" s="1"/>
  <c r="B83" i="1"/>
  <c r="S30" i="37" s="1"/>
  <c r="B84" i="1"/>
  <c r="S31" i="37" s="1"/>
  <c r="B85" i="1"/>
  <c r="S32" i="37" s="1"/>
  <c r="B86" i="1"/>
  <c r="S33" i="37" s="1"/>
  <c r="B87" i="1"/>
  <c r="S34" i="37" s="1"/>
  <c r="B88" i="1"/>
  <c r="S35" i="37" s="1"/>
  <c r="I46" i="17"/>
  <c r="I47" i="17"/>
  <c r="I48" i="17"/>
  <c r="G47" i="17"/>
  <c r="G48" i="17"/>
  <c r="G46" i="17"/>
  <c r="H7" i="17"/>
  <c r="S7" i="17"/>
  <c r="V7" i="17"/>
  <c r="Y7" i="17"/>
  <c r="S8" i="17"/>
  <c r="V8" i="17"/>
  <c r="Y8" i="17"/>
  <c r="S9" i="17"/>
  <c r="V9" i="17"/>
  <c r="Y9" i="17"/>
  <c r="S10" i="17"/>
  <c r="V10" i="17"/>
  <c r="Y10" i="17"/>
  <c r="S11" i="17"/>
  <c r="T11" i="17"/>
  <c r="V11" i="17"/>
  <c r="Y11" i="17"/>
  <c r="S12" i="17"/>
  <c r="V12" i="17"/>
  <c r="Y12" i="17"/>
  <c r="S13" i="17"/>
  <c r="T13" i="17"/>
  <c r="V13" i="17"/>
  <c r="Y13" i="17"/>
  <c r="S14" i="17"/>
  <c r="T14" i="17"/>
  <c r="V14" i="17"/>
  <c r="Y14" i="17"/>
  <c r="S15" i="17"/>
  <c r="T15" i="17"/>
  <c r="V15" i="17"/>
  <c r="Y15" i="17"/>
  <c r="S16" i="17"/>
  <c r="V16" i="17"/>
  <c r="Y16" i="17"/>
  <c r="S17" i="17"/>
  <c r="V17" i="17"/>
  <c r="Y17" i="17"/>
  <c r="S18" i="17"/>
  <c r="V18" i="17"/>
  <c r="Y18" i="17"/>
  <c r="S19" i="17"/>
  <c r="T19" i="17"/>
  <c r="V19" i="17"/>
  <c r="S20" i="17"/>
  <c r="V20" i="17"/>
  <c r="S21" i="17"/>
  <c r="T21" i="17"/>
  <c r="V21" i="17"/>
  <c r="S22" i="17"/>
  <c r="T22" i="17"/>
  <c r="V22" i="17"/>
  <c r="S23" i="17"/>
  <c r="T23" i="17"/>
  <c r="V23" i="17"/>
  <c r="S24" i="17"/>
  <c r="T24" i="17"/>
  <c r="V24" i="17"/>
  <c r="S25" i="17"/>
  <c r="V25" i="17"/>
  <c r="S26" i="17"/>
  <c r="V26" i="17"/>
  <c r="S27" i="17"/>
  <c r="T27" i="17"/>
  <c r="V27" i="17"/>
  <c r="S28" i="17"/>
  <c r="T28" i="17"/>
  <c r="V28" i="17"/>
  <c r="S29" i="17"/>
  <c r="T29" i="17"/>
  <c r="V29" i="17"/>
  <c r="W29" i="17"/>
  <c r="S30" i="17"/>
  <c r="T30" i="17"/>
  <c r="V30" i="17"/>
  <c r="S31" i="17"/>
  <c r="T31" i="17"/>
  <c r="V31" i="17"/>
  <c r="S32" i="17"/>
  <c r="T32" i="17"/>
  <c r="V32" i="17"/>
  <c r="G45" i="17"/>
  <c r="H41" i="7"/>
  <c r="R24" i="7"/>
  <c r="R25" i="7"/>
  <c r="R26" i="7"/>
  <c r="R24" i="6"/>
  <c r="S24" i="6"/>
  <c r="R25" i="6"/>
  <c r="R26" i="6"/>
  <c r="S26" i="6"/>
  <c r="J12" i="7"/>
  <c r="J13" i="7"/>
  <c r="J14" i="7"/>
  <c r="J15" i="7"/>
  <c r="J16" i="7"/>
  <c r="J17" i="7"/>
  <c r="J18" i="7"/>
  <c r="J19" i="7"/>
  <c r="J20" i="7"/>
  <c r="J21" i="7"/>
  <c r="J22" i="7"/>
  <c r="J23" i="7"/>
  <c r="J24" i="7"/>
  <c r="J25" i="7"/>
  <c r="J26" i="7"/>
  <c r="J27" i="7"/>
  <c r="J28" i="7"/>
  <c r="J29" i="7"/>
  <c r="J30" i="7"/>
  <c r="J31" i="7"/>
  <c r="J32" i="7"/>
  <c r="J33" i="7"/>
  <c r="J34" i="7"/>
  <c r="J35" i="7"/>
  <c r="J11" i="7"/>
  <c r="J10" i="7"/>
  <c r="J11" i="6"/>
  <c r="J12" i="6"/>
  <c r="J13" i="6"/>
  <c r="J14" i="6"/>
  <c r="J15" i="6"/>
  <c r="J16" i="6"/>
  <c r="J17" i="6"/>
  <c r="J18" i="6"/>
  <c r="J19" i="6"/>
  <c r="J10" i="6"/>
  <c r="U12" i="7"/>
  <c r="V12" i="7"/>
  <c r="U13" i="7"/>
  <c r="V13" i="7"/>
  <c r="U14" i="7"/>
  <c r="V14" i="7"/>
  <c r="U15" i="7"/>
  <c r="V15" i="7"/>
  <c r="U16" i="7"/>
  <c r="U17" i="7"/>
  <c r="U18" i="7"/>
  <c r="U19" i="7"/>
  <c r="V19" i="7"/>
  <c r="U20" i="7"/>
  <c r="V20" i="7"/>
  <c r="U21" i="7"/>
  <c r="V21" i="7"/>
  <c r="U21" i="6"/>
  <c r="V21" i="6"/>
  <c r="U12" i="6"/>
  <c r="V12" i="6"/>
  <c r="U13" i="6"/>
  <c r="V13" i="6"/>
  <c r="U14" i="6"/>
  <c r="V14" i="6"/>
  <c r="U15" i="6"/>
  <c r="V15" i="6"/>
  <c r="U16" i="6"/>
  <c r="V16" i="6"/>
  <c r="U17" i="6"/>
  <c r="U18" i="6"/>
  <c r="U19" i="6"/>
  <c r="V19" i="6"/>
  <c r="U20" i="6"/>
  <c r="V20" i="6"/>
  <c r="L22" i="7"/>
  <c r="M22" i="7"/>
  <c r="L23" i="7"/>
  <c r="L24" i="7"/>
  <c r="M24" i="7"/>
  <c r="L25" i="7"/>
  <c r="M25" i="7"/>
  <c r="L26" i="7"/>
  <c r="M26" i="7"/>
  <c r="L27" i="7"/>
  <c r="L28" i="7"/>
  <c r="L29" i="7"/>
  <c r="M29" i="7"/>
  <c r="L30" i="7"/>
  <c r="M30" i="7"/>
  <c r="L31" i="7"/>
  <c r="L32" i="7"/>
  <c r="L33" i="7"/>
  <c r="L34" i="7"/>
  <c r="L35" i="7"/>
  <c r="L22" i="6"/>
  <c r="M22" i="6"/>
  <c r="L23" i="6"/>
  <c r="L24" i="6"/>
  <c r="M24" i="6"/>
  <c r="L25" i="6"/>
  <c r="L26" i="6"/>
  <c r="M26" i="6"/>
  <c r="L27" i="6"/>
  <c r="L28" i="6"/>
  <c r="L29" i="6"/>
  <c r="M29" i="6"/>
  <c r="L30" i="6"/>
  <c r="M30" i="6"/>
  <c r="L31" i="6"/>
  <c r="L32" i="6"/>
  <c r="L33" i="6"/>
  <c r="L34" i="6"/>
  <c r="L35" i="6"/>
  <c r="I46" i="7"/>
  <c r="H46" i="7"/>
  <c r="I45" i="7"/>
  <c r="H45" i="7"/>
  <c r="I45" i="6"/>
  <c r="U2" i="38" s="1"/>
  <c r="H45" i="6"/>
  <c r="R10" i="7"/>
  <c r="R11" i="7"/>
  <c r="R12" i="7"/>
  <c r="S12" i="7"/>
  <c r="R13" i="7"/>
  <c r="R14" i="7"/>
  <c r="R15" i="7"/>
  <c r="R16" i="7"/>
  <c r="S16" i="7"/>
  <c r="R17" i="7"/>
  <c r="S17" i="7"/>
  <c r="R18" i="7"/>
  <c r="S18" i="7"/>
  <c r="R19" i="7"/>
  <c r="R20" i="7"/>
  <c r="S20" i="7"/>
  <c r="R21" i="7"/>
  <c r="R22" i="7"/>
  <c r="R23" i="7"/>
  <c r="R27" i="7"/>
  <c r="R28" i="7"/>
  <c r="S28" i="7"/>
  <c r="R29" i="7"/>
  <c r="R30" i="7"/>
  <c r="R31" i="7"/>
  <c r="R32" i="7"/>
  <c r="S32" i="7"/>
  <c r="R33" i="7"/>
  <c r="S33" i="7"/>
  <c r="R34" i="7"/>
  <c r="S34" i="7"/>
  <c r="R35" i="7"/>
  <c r="S35" i="7"/>
  <c r="U10" i="7"/>
  <c r="V10" i="7"/>
  <c r="U11" i="7"/>
  <c r="V11" i="7"/>
  <c r="O35" i="7"/>
  <c r="L10" i="7"/>
  <c r="L11" i="7"/>
  <c r="M11" i="7"/>
  <c r="O10" i="7"/>
  <c r="P10" i="7"/>
  <c r="L12" i="7"/>
  <c r="O11" i="7"/>
  <c r="L13" i="7"/>
  <c r="O12" i="7"/>
  <c r="L14" i="7"/>
  <c r="M14" i="7"/>
  <c r="O13" i="7"/>
  <c r="L15" i="7"/>
  <c r="M15" i="7"/>
  <c r="O14" i="7"/>
  <c r="P14" i="7"/>
  <c r="L16" i="7"/>
  <c r="O15" i="7"/>
  <c r="L17" i="7"/>
  <c r="O16" i="7"/>
  <c r="P16" i="7"/>
  <c r="L18" i="7"/>
  <c r="O17" i="7"/>
  <c r="P17" i="7"/>
  <c r="L19" i="7"/>
  <c r="M19" i="7"/>
  <c r="O18" i="7"/>
  <c r="P18" i="7"/>
  <c r="L20" i="7"/>
  <c r="O19" i="7"/>
  <c r="L21" i="7"/>
  <c r="O20" i="7"/>
  <c r="P20" i="7"/>
  <c r="S9" i="7"/>
  <c r="O21" i="7"/>
  <c r="O22" i="7"/>
  <c r="P22" i="7"/>
  <c r="O23" i="7"/>
  <c r="P23" i="7"/>
  <c r="O24" i="7"/>
  <c r="P24" i="7"/>
  <c r="O25" i="7"/>
  <c r="P25" i="7"/>
  <c r="O26" i="7"/>
  <c r="P26" i="7"/>
  <c r="O27" i="7"/>
  <c r="P27" i="7"/>
  <c r="O28" i="7"/>
  <c r="P28" i="7"/>
  <c r="O29" i="7"/>
  <c r="O30" i="7"/>
  <c r="P30" i="7"/>
  <c r="O31" i="7"/>
  <c r="O32" i="7"/>
  <c r="P32" i="7"/>
  <c r="O33" i="7"/>
  <c r="P33" i="7"/>
  <c r="O34" i="7"/>
  <c r="P34" i="7"/>
  <c r="H42" i="7"/>
  <c r="I42" i="7"/>
  <c r="H43" i="7"/>
  <c r="I43" i="7"/>
  <c r="H44" i="7"/>
  <c r="I44" i="7"/>
  <c r="U11" i="6"/>
  <c r="V11" i="6"/>
  <c r="R11" i="6"/>
  <c r="R12" i="6"/>
  <c r="S12" i="6"/>
  <c r="R13" i="6"/>
  <c r="S13" i="6"/>
  <c r="R14" i="6"/>
  <c r="R15" i="6"/>
  <c r="R16" i="6"/>
  <c r="S16" i="6"/>
  <c r="R17" i="6"/>
  <c r="S17" i="6"/>
  <c r="R18" i="6"/>
  <c r="S18" i="6"/>
  <c r="R19" i="6"/>
  <c r="R20" i="6"/>
  <c r="S20" i="6"/>
  <c r="R21" i="6"/>
  <c r="S21" i="6"/>
  <c r="R22" i="6"/>
  <c r="R23" i="6"/>
  <c r="R27" i="6"/>
  <c r="R28" i="6"/>
  <c r="S28" i="6"/>
  <c r="R29" i="6"/>
  <c r="S29" i="6"/>
  <c r="R30" i="6"/>
  <c r="R31" i="6"/>
  <c r="R32" i="6"/>
  <c r="S32" i="6"/>
  <c r="R33" i="6"/>
  <c r="S33" i="6"/>
  <c r="R34" i="6"/>
  <c r="S34" i="6"/>
  <c r="R35" i="6"/>
  <c r="S35" i="6"/>
  <c r="U10" i="6"/>
  <c r="V10" i="6"/>
  <c r="O35" i="6"/>
  <c r="P35" i="6"/>
  <c r="R10" i="6"/>
  <c r="O11" i="6"/>
  <c r="O12" i="6"/>
  <c r="O13" i="6"/>
  <c r="O14" i="6"/>
  <c r="P14" i="6"/>
  <c r="O15" i="6"/>
  <c r="O16" i="6"/>
  <c r="P16" i="6"/>
  <c r="O17" i="6"/>
  <c r="P17" i="6"/>
  <c r="O18" i="6"/>
  <c r="P18" i="6"/>
  <c r="O19" i="6"/>
  <c r="O20" i="6"/>
  <c r="O21" i="6"/>
  <c r="O22" i="6"/>
  <c r="P22" i="6"/>
  <c r="O23" i="6"/>
  <c r="P23" i="6"/>
  <c r="O24" i="6"/>
  <c r="P24" i="6"/>
  <c r="O25" i="6"/>
  <c r="P25" i="6"/>
  <c r="O26" i="6"/>
  <c r="P26" i="6"/>
  <c r="O27" i="6"/>
  <c r="P27" i="6"/>
  <c r="O28" i="6"/>
  <c r="O29" i="6"/>
  <c r="O30" i="6"/>
  <c r="P30" i="6"/>
  <c r="O31" i="6"/>
  <c r="O32" i="6"/>
  <c r="P32" i="6"/>
  <c r="O33" i="6"/>
  <c r="P33" i="6"/>
  <c r="O34" i="6"/>
  <c r="P34" i="6"/>
  <c r="O10" i="6"/>
  <c r="P10" i="6"/>
  <c r="L11" i="6"/>
  <c r="L12" i="6"/>
  <c r="L13" i="6"/>
  <c r="L14" i="6"/>
  <c r="L15" i="6"/>
  <c r="M15" i="6"/>
  <c r="L16" i="6"/>
  <c r="L17" i="6"/>
  <c r="M17" i="6"/>
  <c r="L18" i="6"/>
  <c r="L19" i="6"/>
  <c r="L20" i="6"/>
  <c r="L21" i="6"/>
  <c r="L10" i="6"/>
  <c r="H44" i="6"/>
  <c r="I44" i="6"/>
  <c r="R2" i="38" s="1"/>
  <c r="W2" i="38" s="1"/>
  <c r="S15" i="7" l="1"/>
  <c r="W7" i="17"/>
  <c r="T10" i="17"/>
  <c r="S31" i="7"/>
  <c r="Q24" i="17"/>
  <c r="M19" i="6"/>
  <c r="P21" i="6"/>
  <c r="S23" i="7"/>
  <c r="S10" i="7"/>
  <c r="M25" i="6"/>
  <c r="M34" i="7"/>
  <c r="V18" i="7"/>
  <c r="T26" i="17"/>
  <c r="T18" i="17"/>
  <c r="P29" i="6"/>
  <c r="S31" i="6"/>
  <c r="S15" i="6"/>
  <c r="M18" i="7"/>
  <c r="P35" i="7"/>
  <c r="S30" i="7"/>
  <c r="S14" i="7"/>
  <c r="M34" i="6"/>
  <c r="T20" i="17"/>
  <c r="P20" i="6"/>
  <c r="S22" i="7"/>
  <c r="M33" i="7"/>
  <c r="V17" i="7"/>
  <c r="Q22" i="17"/>
  <c r="M18" i="6"/>
  <c r="S10" i="6"/>
  <c r="S30" i="6"/>
  <c r="S14" i="6"/>
  <c r="P29" i="7"/>
  <c r="P21" i="7"/>
  <c r="S29" i="7"/>
  <c r="S13" i="7"/>
  <c r="M33" i="6"/>
  <c r="M27" i="7"/>
  <c r="P13" i="6"/>
  <c r="M11" i="6"/>
  <c r="P13" i="7"/>
  <c r="M27" i="6"/>
  <c r="V17" i="6"/>
  <c r="V16" i="7"/>
  <c r="T17" i="17"/>
  <c r="Q16" i="17"/>
  <c r="W11" i="17"/>
  <c r="W30" i="17"/>
  <c r="S25" i="6"/>
  <c r="S25" i="7"/>
  <c r="Q23" i="17"/>
  <c r="M10" i="6"/>
  <c r="M14" i="6"/>
  <c r="M10" i="7"/>
  <c r="Q12" i="17"/>
  <c r="Q8" i="17"/>
  <c r="S25" i="37"/>
  <c r="P43" i="33"/>
  <c r="S21" i="37"/>
  <c r="P39" i="33"/>
  <c r="V18" i="37"/>
  <c r="S36" i="32"/>
  <c r="S28" i="33"/>
  <c r="Q30" i="17"/>
  <c r="Q11" i="17"/>
  <c r="S22" i="37"/>
  <c r="P40" i="33"/>
  <c r="S18" i="37"/>
  <c r="P36" i="33"/>
  <c r="V19" i="37"/>
  <c r="S37" i="32"/>
  <c r="S29" i="33"/>
  <c r="Q26" i="17"/>
  <c r="S23" i="37"/>
  <c r="P41" i="33"/>
  <c r="S19" i="37"/>
  <c r="P37" i="33"/>
  <c r="V20" i="37"/>
  <c r="S38" i="32"/>
  <c r="S30" i="33"/>
  <c r="S24" i="37"/>
  <c r="P42" i="33"/>
  <c r="V21" i="37"/>
  <c r="S39" i="32"/>
  <c r="S31" i="33"/>
  <c r="S27" i="7"/>
  <c r="S27" i="6"/>
  <c r="W27" i="17"/>
  <c r="S20" i="37"/>
  <c r="S9" i="37"/>
  <c r="T25" i="17"/>
  <c r="P28" i="37"/>
  <c r="T9" i="17"/>
  <c r="P12" i="37"/>
  <c r="Q13" i="17"/>
  <c r="M16" i="37"/>
  <c r="M32" i="7"/>
  <c r="M32" i="37"/>
  <c r="Q21" i="17"/>
  <c r="M24" i="37"/>
  <c r="M21" i="7"/>
  <c r="M21" i="37"/>
  <c r="M17" i="37"/>
  <c r="M13" i="7"/>
  <c r="M13" i="37"/>
  <c r="J35" i="6"/>
  <c r="J39" i="6"/>
  <c r="J24" i="6"/>
  <c r="J29" i="6"/>
  <c r="J30" i="6"/>
  <c r="J23" i="6"/>
  <c r="J28" i="6"/>
  <c r="J33" i="6"/>
  <c r="J34" i="6"/>
  <c r="J38" i="6"/>
  <c r="J27" i="6"/>
  <c r="J32" i="6"/>
  <c r="J21" i="6"/>
  <c r="J22" i="6"/>
  <c r="J31" i="6"/>
  <c r="J37" i="6"/>
  <c r="J25" i="6"/>
  <c r="J26" i="6"/>
  <c r="J20" i="6"/>
  <c r="J36" i="6"/>
  <c r="M13" i="6"/>
  <c r="M17" i="7"/>
  <c r="P12" i="7"/>
  <c r="Q29" i="17"/>
  <c r="Q14" i="17"/>
  <c r="Q10" i="17"/>
  <c r="M32" i="6"/>
  <c r="M21" i="6"/>
  <c r="S19" i="33"/>
  <c r="S27" i="32"/>
  <c r="W32" i="34"/>
  <c r="S35" i="29"/>
  <c r="S25" i="32"/>
  <c r="W30" i="34"/>
  <c r="S17" i="33"/>
  <c r="S33" i="29"/>
  <c r="S14" i="33"/>
  <c r="W27" i="34"/>
  <c r="S22" i="32"/>
  <c r="S30" i="29"/>
  <c r="Z17" i="34"/>
  <c r="V20" i="29"/>
  <c r="S26" i="33"/>
  <c r="Z13" i="34"/>
  <c r="S34" i="32"/>
  <c r="V16" i="29"/>
  <c r="S22" i="33"/>
  <c r="Z9" i="34"/>
  <c r="S30" i="32"/>
  <c r="V12" i="29"/>
  <c r="W29" i="34"/>
  <c r="S16" i="33"/>
  <c r="S24" i="32"/>
  <c r="S32" i="29"/>
  <c r="S21" i="32"/>
  <c r="W26" i="34"/>
  <c r="S13" i="33"/>
  <c r="S29" i="29"/>
  <c r="S11" i="33"/>
  <c r="S19" i="32"/>
  <c r="W24" i="34"/>
  <c r="S27" i="29"/>
  <c r="Z18" i="34"/>
  <c r="Z14" i="34"/>
  <c r="S27" i="33"/>
  <c r="S35" i="32"/>
  <c r="V17" i="29"/>
  <c r="Z10" i="34"/>
  <c r="S23" i="33"/>
  <c r="S31" i="32"/>
  <c r="V13" i="29"/>
  <c r="S18" i="33"/>
  <c r="W31" i="34"/>
  <c r="S26" i="32"/>
  <c r="S34" i="29"/>
  <c r="S15" i="33"/>
  <c r="S23" i="32"/>
  <c r="W28" i="34"/>
  <c r="S31" i="29"/>
  <c r="W25" i="17"/>
  <c r="W25" i="34"/>
  <c r="S12" i="33"/>
  <c r="S20" i="32"/>
  <c r="S28" i="29"/>
  <c r="S20" i="33"/>
  <c r="Z7" i="34"/>
  <c r="S28" i="32"/>
  <c r="V10" i="29"/>
  <c r="Z15" i="34"/>
  <c r="V18" i="29"/>
  <c r="S24" i="33"/>
  <c r="Z11" i="34"/>
  <c r="S32" i="32"/>
  <c r="V14" i="29"/>
  <c r="Z16" i="34"/>
  <c r="V19" i="29"/>
  <c r="S33" i="32"/>
  <c r="Z12" i="34"/>
  <c r="S25" i="33"/>
  <c r="V15" i="29"/>
  <c r="S29" i="32"/>
  <c r="Z8" i="34"/>
  <c r="S21" i="33"/>
  <c r="V11" i="29"/>
  <c r="W21" i="17"/>
  <c r="S16" i="32"/>
  <c r="W21" i="34"/>
  <c r="M31" i="32"/>
  <c r="Q28" i="34"/>
  <c r="M31" i="33"/>
  <c r="M23" i="32"/>
  <c r="Q20" i="34"/>
  <c r="M23" i="33"/>
  <c r="M12" i="32"/>
  <c r="Q9" i="34"/>
  <c r="M12" i="33"/>
  <c r="T16" i="34"/>
  <c r="P19" i="32"/>
  <c r="P11" i="33"/>
  <c r="S12" i="32"/>
  <c r="W17" i="34"/>
  <c r="P38" i="32"/>
  <c r="P30" i="33"/>
  <c r="W9" i="34"/>
  <c r="T7" i="34"/>
  <c r="M36" i="32"/>
  <c r="M36" i="33"/>
  <c r="P10" i="32"/>
  <c r="M29" i="33"/>
  <c r="Q26" i="34"/>
  <c r="M29" i="32"/>
  <c r="Q23" i="34"/>
  <c r="M26" i="32"/>
  <c r="M26" i="33"/>
  <c r="Q18" i="34"/>
  <c r="M21" i="32"/>
  <c r="M21" i="33"/>
  <c r="Q14" i="34"/>
  <c r="M17" i="32"/>
  <c r="M17" i="33"/>
  <c r="Q10" i="34"/>
  <c r="M13" i="32"/>
  <c r="M13" i="33"/>
  <c r="T31" i="34"/>
  <c r="P34" i="32"/>
  <c r="P26" i="33"/>
  <c r="T26" i="34"/>
  <c r="P29" i="32"/>
  <c r="P21" i="33"/>
  <c r="T23" i="34"/>
  <c r="P26" i="32"/>
  <c r="P18" i="33"/>
  <c r="T17" i="34"/>
  <c r="P12" i="33"/>
  <c r="P20" i="32"/>
  <c r="T13" i="34"/>
  <c r="M42" i="32"/>
  <c r="M42" i="33"/>
  <c r="P16" i="32"/>
  <c r="T9" i="34"/>
  <c r="M38" i="32"/>
  <c r="M38" i="33"/>
  <c r="P12" i="32"/>
  <c r="P28" i="6"/>
  <c r="S19" i="6"/>
  <c r="S11" i="6"/>
  <c r="M20" i="7"/>
  <c r="M16" i="7"/>
  <c r="M12" i="7"/>
  <c r="S19" i="7"/>
  <c r="S11" i="7"/>
  <c r="M35" i="6"/>
  <c r="M31" i="6"/>
  <c r="M23" i="6"/>
  <c r="M35" i="7"/>
  <c r="M31" i="7"/>
  <c r="M23" i="7"/>
  <c r="T8" i="17"/>
  <c r="W23" i="17"/>
  <c r="W23" i="34"/>
  <c r="S18" i="32"/>
  <c r="S10" i="33"/>
  <c r="W16" i="17"/>
  <c r="W16" i="34"/>
  <c r="S11" i="32"/>
  <c r="W8" i="34"/>
  <c r="P37" i="32"/>
  <c r="P29" i="33"/>
  <c r="M28" i="32"/>
  <c r="M28" i="33"/>
  <c r="Q25" i="34"/>
  <c r="M20" i="32"/>
  <c r="Q17" i="34"/>
  <c r="M20" i="33"/>
  <c r="T28" i="34"/>
  <c r="P23" i="33"/>
  <c r="P31" i="32"/>
  <c r="M37" i="33"/>
  <c r="P11" i="32"/>
  <c r="T8" i="34"/>
  <c r="M37" i="32"/>
  <c r="W22" i="34"/>
  <c r="S17" i="32"/>
  <c r="S15" i="32"/>
  <c r="W20" i="34"/>
  <c r="W18" i="34"/>
  <c r="S13" i="32"/>
  <c r="W11" i="34"/>
  <c r="P40" i="32"/>
  <c r="P32" i="33"/>
  <c r="W10" i="17"/>
  <c r="W10" i="34"/>
  <c r="P31" i="33"/>
  <c r="P39" i="32"/>
  <c r="Q31" i="34"/>
  <c r="M34" i="32"/>
  <c r="M34" i="33"/>
  <c r="W7" i="34"/>
  <c r="P36" i="32"/>
  <c r="P28" i="33"/>
  <c r="M32" i="32"/>
  <c r="M32" i="33"/>
  <c r="Q29" i="34"/>
  <c r="M27" i="32"/>
  <c r="Q24" i="34"/>
  <c r="M27" i="33"/>
  <c r="M24" i="32"/>
  <c r="M24" i="33"/>
  <c r="Q21" i="34"/>
  <c r="M10" i="33"/>
  <c r="Q7" i="34"/>
  <c r="M10" i="32"/>
  <c r="M18" i="33"/>
  <c r="Q15" i="34"/>
  <c r="M18" i="32"/>
  <c r="M14" i="33"/>
  <c r="Q11" i="34"/>
  <c r="M14" i="32"/>
  <c r="T20" i="34"/>
  <c r="P15" i="33"/>
  <c r="P23" i="32"/>
  <c r="T29" i="34"/>
  <c r="P32" i="32"/>
  <c r="P24" i="33"/>
  <c r="T24" i="34"/>
  <c r="P19" i="33"/>
  <c r="P27" i="32"/>
  <c r="T21" i="34"/>
  <c r="P24" i="32"/>
  <c r="P16" i="33"/>
  <c r="P13" i="33"/>
  <c r="T18" i="34"/>
  <c r="P21" i="32"/>
  <c r="P17" i="32"/>
  <c r="M43" i="32"/>
  <c r="T14" i="34"/>
  <c r="M43" i="33"/>
  <c r="P13" i="32"/>
  <c r="M39" i="32"/>
  <c r="T10" i="34"/>
  <c r="M39" i="33"/>
  <c r="P31" i="7"/>
  <c r="S26" i="7"/>
  <c r="S24" i="7"/>
  <c r="Q25" i="17"/>
  <c r="Q17" i="17"/>
  <c r="Q9" i="17"/>
  <c r="M35" i="32"/>
  <c r="Q32" i="34"/>
  <c r="M35" i="33"/>
  <c r="M16" i="32"/>
  <c r="Q13" i="34"/>
  <c r="M16" i="33"/>
  <c r="T25" i="34"/>
  <c r="P28" i="32"/>
  <c r="P20" i="33"/>
  <c r="M41" i="33"/>
  <c r="P15" i="32"/>
  <c r="T12" i="34"/>
  <c r="M41" i="32"/>
  <c r="W19" i="34"/>
  <c r="S14" i="32"/>
  <c r="W15" i="17"/>
  <c r="W15" i="34"/>
  <c r="S10" i="32"/>
  <c r="W14" i="34"/>
  <c r="P35" i="33"/>
  <c r="P43" i="32"/>
  <c r="P42" i="32"/>
  <c r="P34" i="33"/>
  <c r="W13" i="34"/>
  <c r="W12" i="17"/>
  <c r="W12" i="34"/>
  <c r="P41" i="32"/>
  <c r="P33" i="33"/>
  <c r="T32" i="34"/>
  <c r="P27" i="33"/>
  <c r="P35" i="32"/>
  <c r="M33" i="33"/>
  <c r="Q30" i="34"/>
  <c r="M33" i="32"/>
  <c r="Q27" i="34"/>
  <c r="M30" i="32"/>
  <c r="M30" i="33"/>
  <c r="M25" i="33"/>
  <c r="Q22" i="34"/>
  <c r="M25" i="32"/>
  <c r="Q19" i="34"/>
  <c r="M22" i="32"/>
  <c r="M22" i="33"/>
  <c r="Q16" i="34"/>
  <c r="M19" i="32"/>
  <c r="M19" i="33"/>
  <c r="Q12" i="34"/>
  <c r="M15" i="32"/>
  <c r="M15" i="33"/>
  <c r="Q8" i="34"/>
  <c r="M11" i="32"/>
  <c r="M11" i="33"/>
  <c r="T30" i="34"/>
  <c r="P33" i="32"/>
  <c r="P25" i="33"/>
  <c r="T27" i="34"/>
  <c r="P30" i="32"/>
  <c r="P22" i="33"/>
  <c r="T22" i="34"/>
  <c r="P25" i="32"/>
  <c r="P17" i="33"/>
  <c r="T19" i="34"/>
  <c r="P22" i="32"/>
  <c r="P14" i="33"/>
  <c r="T15" i="34"/>
  <c r="P18" i="32"/>
  <c r="P10" i="33"/>
  <c r="T11" i="34"/>
  <c r="M40" i="32"/>
  <c r="M40" i="33"/>
  <c r="P14" i="32"/>
  <c r="M20" i="6"/>
  <c r="M16" i="6"/>
  <c r="M12" i="6"/>
  <c r="P31" i="6"/>
  <c r="P19" i="6"/>
  <c r="P15" i="6"/>
  <c r="P11" i="6"/>
  <c r="P19" i="7"/>
  <c r="P15" i="7"/>
  <c r="P11" i="7"/>
  <c r="M28" i="6"/>
  <c r="M28" i="7"/>
  <c r="T16" i="17"/>
  <c r="T12" i="17"/>
  <c r="W8" i="17"/>
  <c r="V21" i="29"/>
  <c r="E21" i="23"/>
  <c r="T7" i="17"/>
  <c r="D21" i="23"/>
  <c r="I49" i="17"/>
  <c r="I47" i="7"/>
  <c r="AC2" i="38" s="1"/>
  <c r="AJ2" i="38" s="1"/>
  <c r="S26" i="29"/>
  <c r="S24" i="29"/>
  <c r="S19" i="29"/>
  <c r="S11" i="29"/>
  <c r="P35" i="29"/>
  <c r="M32" i="29"/>
  <c r="M30" i="29"/>
  <c r="M28" i="29"/>
  <c r="M26" i="29"/>
  <c r="M24" i="29"/>
  <c r="M22" i="29"/>
  <c r="M21" i="29"/>
  <c r="M19" i="29"/>
  <c r="M17" i="29"/>
  <c r="M15" i="29"/>
  <c r="M13" i="29"/>
  <c r="M11" i="29"/>
  <c r="P34" i="29"/>
  <c r="P32" i="29"/>
  <c r="P30" i="29"/>
  <c r="P28" i="29"/>
  <c r="P26" i="29"/>
  <c r="P24" i="29"/>
  <c r="P22" i="29"/>
  <c r="P20" i="29"/>
  <c r="P18" i="29"/>
  <c r="P16" i="29"/>
  <c r="P14" i="29"/>
  <c r="P12" i="29"/>
  <c r="W14" i="17"/>
  <c r="W9" i="17"/>
  <c r="S20" i="29"/>
  <c r="S9" i="29"/>
  <c r="S12" i="29"/>
  <c r="P10" i="29"/>
  <c r="M34" i="29"/>
  <c r="S25" i="29"/>
  <c r="S23" i="29"/>
  <c r="W18" i="17"/>
  <c r="S21" i="29"/>
  <c r="S14" i="29"/>
  <c r="S13" i="29"/>
  <c r="M33" i="29"/>
  <c r="M31" i="29"/>
  <c r="M29" i="29"/>
  <c r="M27" i="29"/>
  <c r="M25" i="29"/>
  <c r="M23" i="29"/>
  <c r="M10" i="29"/>
  <c r="M20" i="29"/>
  <c r="M18" i="29"/>
  <c r="M16" i="29"/>
  <c r="M14" i="29"/>
  <c r="M12" i="29"/>
  <c r="P23" i="29"/>
  <c r="P33" i="29"/>
  <c r="P31" i="29"/>
  <c r="P29" i="29"/>
  <c r="P27" i="29"/>
  <c r="P25" i="29"/>
  <c r="P11" i="29"/>
  <c r="P21" i="29"/>
  <c r="P19" i="29"/>
  <c r="P17" i="29"/>
  <c r="P15" i="29"/>
  <c r="P13" i="29"/>
  <c r="W19" i="17"/>
  <c r="S22" i="29"/>
  <c r="S18" i="29"/>
  <c r="S17" i="29"/>
  <c r="S16" i="29"/>
  <c r="S15" i="29"/>
  <c r="M35" i="29"/>
  <c r="S10" i="29"/>
  <c r="Z17" i="17"/>
  <c r="V20" i="21"/>
  <c r="Z13" i="17"/>
  <c r="V16" i="21"/>
  <c r="V21" i="21"/>
  <c r="Z14" i="17"/>
  <c r="V17" i="21"/>
  <c r="Z15" i="17"/>
  <c r="V18" i="21"/>
  <c r="Z18" i="17"/>
  <c r="Z16" i="17"/>
  <c r="V19" i="21"/>
  <c r="S26" i="21"/>
  <c r="S24" i="21"/>
  <c r="S22" i="21"/>
  <c r="S25" i="21"/>
  <c r="S23" i="21"/>
  <c r="W31" i="17"/>
  <c r="V15" i="21"/>
  <c r="Z12" i="17"/>
  <c r="Z10" i="17"/>
  <c r="V13" i="21"/>
  <c r="Z11" i="17"/>
  <c r="V14" i="21"/>
  <c r="I46" i="6"/>
  <c r="W26" i="17"/>
  <c r="S34" i="21"/>
  <c r="Z8" i="17"/>
  <c r="V11" i="21"/>
  <c r="S32" i="21"/>
  <c r="S30" i="21"/>
  <c r="S28" i="21"/>
  <c r="Z7" i="17"/>
  <c r="V10" i="21"/>
  <c r="Z9" i="17"/>
  <c r="V12" i="21"/>
  <c r="S35" i="21"/>
  <c r="S33" i="21"/>
  <c r="S31" i="21"/>
  <c r="S29" i="21"/>
  <c r="S27" i="21"/>
  <c r="S18" i="21"/>
  <c r="S14" i="21"/>
  <c r="S13" i="21"/>
  <c r="Q32" i="17"/>
  <c r="M35" i="21"/>
  <c r="P35" i="21"/>
  <c r="M30" i="21"/>
  <c r="M28" i="21"/>
  <c r="M26" i="21"/>
  <c r="M24" i="21"/>
  <c r="M22" i="21"/>
  <c r="M21" i="21"/>
  <c r="M19" i="21"/>
  <c r="M17" i="21"/>
  <c r="M15" i="21"/>
  <c r="M13" i="21"/>
  <c r="M11" i="21"/>
  <c r="P34" i="21"/>
  <c r="P32" i="21"/>
  <c r="S19" i="21"/>
  <c r="S17" i="21"/>
  <c r="S16" i="21"/>
  <c r="S15" i="21"/>
  <c r="M32" i="21"/>
  <c r="P31" i="21"/>
  <c r="P29" i="21"/>
  <c r="P27" i="21"/>
  <c r="P25" i="21"/>
  <c r="P11" i="21"/>
  <c r="P21" i="21"/>
  <c r="P19" i="21"/>
  <c r="P17" i="21"/>
  <c r="P15" i="21"/>
  <c r="P13" i="21"/>
  <c r="S21" i="21"/>
  <c r="S20" i="21"/>
  <c r="S9" i="21"/>
  <c r="S11" i="21"/>
  <c r="Q31" i="17"/>
  <c r="M34" i="21"/>
  <c r="M29" i="21"/>
  <c r="M27" i="21"/>
  <c r="M25" i="21"/>
  <c r="M23" i="21"/>
  <c r="M10" i="21"/>
  <c r="M20" i="21"/>
  <c r="M18" i="21"/>
  <c r="M16" i="21"/>
  <c r="M14" i="21"/>
  <c r="M12" i="21"/>
  <c r="P23" i="21"/>
  <c r="P33" i="21"/>
  <c r="S12" i="21"/>
  <c r="P10" i="21"/>
  <c r="S10" i="21"/>
  <c r="M33" i="21"/>
  <c r="M31" i="21"/>
  <c r="P30" i="21"/>
  <c r="P28" i="21"/>
  <c r="P26" i="21"/>
  <c r="P24" i="21"/>
  <c r="P22" i="21"/>
  <c r="P20" i="21"/>
  <c r="P18" i="21"/>
  <c r="P16" i="21"/>
  <c r="P14" i="21"/>
  <c r="P12" i="21"/>
  <c r="W32" i="17"/>
  <c r="W28" i="17"/>
  <c r="W24" i="17"/>
  <c r="W20" i="17"/>
  <c r="W17" i="17"/>
  <c r="W13" i="17"/>
  <c r="J3" i="38" l="1"/>
  <c r="D3" i="38"/>
  <c r="J11" i="38"/>
  <c r="D11" i="38"/>
  <c r="J2" i="38"/>
  <c r="D2" i="38"/>
  <c r="J5" i="38"/>
  <c r="D5" i="38"/>
  <c r="J9" i="38"/>
  <c r="D9" i="38"/>
  <c r="J4" i="38"/>
  <c r="D4" i="38"/>
  <c r="J6" i="38"/>
  <c r="D6" i="38"/>
  <c r="J10" i="38"/>
  <c r="D10" i="38"/>
  <c r="J8" i="38"/>
  <c r="D8" i="38"/>
  <c r="J7" i="38"/>
  <c r="D7" i="38"/>
  <c r="K33" i="38"/>
  <c r="E33" i="38"/>
  <c r="K36" i="38"/>
  <c r="E36" i="38"/>
  <c r="J34" i="38"/>
  <c r="D34" i="38"/>
  <c r="K39" i="38"/>
  <c r="E39" i="38"/>
  <c r="J42" i="38"/>
  <c r="D42" i="38"/>
  <c r="J44" i="38"/>
  <c r="D44" i="38"/>
  <c r="J33" i="38"/>
  <c r="D33" i="38"/>
  <c r="J35" i="38"/>
  <c r="D35" i="38"/>
  <c r="J36" i="38"/>
  <c r="D36" i="38"/>
  <c r="J32" i="38"/>
  <c r="D32" i="38"/>
  <c r="K38" i="38"/>
  <c r="E38" i="38"/>
  <c r="K40" i="38"/>
  <c r="E40" i="38"/>
  <c r="K41" i="38"/>
  <c r="E41" i="38"/>
  <c r="K42" i="38"/>
  <c r="E42" i="38"/>
  <c r="K43" i="38"/>
  <c r="E43" i="38"/>
  <c r="K44" i="38"/>
  <c r="E44" i="38"/>
  <c r="K35" i="38"/>
  <c r="E35" i="38"/>
  <c r="J40" i="38"/>
  <c r="D40" i="38"/>
  <c r="J37" i="38"/>
  <c r="D37" i="38"/>
  <c r="K32" i="38"/>
  <c r="E32" i="38"/>
  <c r="K34" i="38"/>
  <c r="E34" i="38"/>
  <c r="K37" i="38"/>
  <c r="E37" i="38"/>
  <c r="J39" i="38"/>
  <c r="D39" i="38"/>
  <c r="J41" i="38"/>
  <c r="D41" i="38"/>
  <c r="J43" i="38"/>
  <c r="D43" i="38"/>
  <c r="J38" i="38"/>
  <c r="D38" i="38"/>
  <c r="K2" i="23"/>
  <c r="E2" i="23"/>
  <c r="K3" i="23"/>
  <c r="E3" i="23"/>
  <c r="K19" i="23"/>
  <c r="E19" i="23"/>
  <c r="J9" i="23"/>
  <c r="D9" i="23"/>
  <c r="J13" i="23"/>
  <c r="D13" i="23"/>
  <c r="J14" i="23"/>
  <c r="D14" i="23"/>
  <c r="D6" i="23"/>
  <c r="J6" i="23"/>
  <c r="J7" i="23"/>
  <c r="D7" i="23"/>
  <c r="K17" i="23"/>
  <c r="E17" i="23"/>
  <c r="K5" i="23"/>
  <c r="E5" i="23"/>
  <c r="K18" i="23"/>
  <c r="E18" i="23"/>
  <c r="K6" i="23"/>
  <c r="E6" i="23"/>
  <c r="K7" i="23"/>
  <c r="E7" i="23"/>
  <c r="D8" i="23"/>
  <c r="J8" i="23"/>
  <c r="D12" i="23"/>
  <c r="J12" i="23"/>
  <c r="D5" i="23"/>
  <c r="J5" i="23"/>
  <c r="J19" i="23"/>
  <c r="D19" i="23"/>
  <c r="K9" i="23"/>
  <c r="E9" i="23"/>
  <c r="K10" i="23"/>
  <c r="E10" i="23"/>
  <c r="K13" i="23"/>
  <c r="E13" i="23"/>
  <c r="K16" i="23"/>
  <c r="E16" i="23"/>
  <c r="K4" i="23"/>
  <c r="E4" i="23"/>
  <c r="D10" i="23"/>
  <c r="J10" i="23"/>
  <c r="J11" i="23"/>
  <c r="D11" i="23"/>
  <c r="J3" i="23"/>
  <c r="D3" i="23"/>
  <c r="D16" i="23"/>
  <c r="J16" i="23"/>
  <c r="D4" i="23"/>
  <c r="J4" i="23"/>
  <c r="D18" i="23"/>
  <c r="J18" i="23"/>
  <c r="K15" i="23"/>
  <c r="E15" i="23"/>
  <c r="K20" i="23"/>
  <c r="E20" i="23"/>
  <c r="J17" i="23"/>
  <c r="D17" i="23"/>
  <c r="J15" i="23"/>
  <c r="D15" i="23"/>
  <c r="J2" i="23"/>
  <c r="D2" i="23"/>
  <c r="K8" i="23"/>
  <c r="E8" i="23"/>
  <c r="K11" i="23"/>
  <c r="E11" i="23"/>
  <c r="K25" i="23"/>
  <c r="E25" i="23"/>
  <c r="K12" i="23"/>
  <c r="E12" i="23"/>
  <c r="K14" i="23"/>
  <c r="E14" i="23"/>
  <c r="J25" i="23"/>
  <c r="D25" i="23"/>
  <c r="K21" i="23"/>
  <c r="K22" i="23"/>
  <c r="E22" i="23"/>
  <c r="J21" i="23"/>
  <c r="J23" i="23"/>
  <c r="D23" i="23"/>
  <c r="J24" i="23"/>
  <c r="D24" i="23"/>
  <c r="E23" i="23"/>
  <c r="K23" i="23"/>
  <c r="K26" i="23"/>
  <c r="E26" i="23"/>
  <c r="J22" i="23"/>
  <c r="D22" i="23"/>
  <c r="J20" i="23"/>
  <c r="D20" i="23"/>
  <c r="K24" i="23"/>
  <c r="E24" i="23"/>
  <c r="J26" i="23"/>
  <c r="D26" i="23"/>
  <c r="J27" i="23"/>
  <c r="D27" i="23"/>
  <c r="K27" i="23"/>
  <c r="E27" i="23"/>
</calcChain>
</file>

<file path=xl/sharedStrings.xml><?xml version="1.0" encoding="utf-8"?>
<sst xmlns="http://schemas.openxmlformats.org/spreadsheetml/2006/main" count="1149" uniqueCount="608">
  <si>
    <t>氏名_姓</t>
  </si>
  <si>
    <t>氏名_名</t>
  </si>
  <si>
    <t>氏名フリガナ_姓</t>
  </si>
  <si>
    <t>氏名フリガナ_名</t>
  </si>
  <si>
    <t>性別名</t>
  </si>
  <si>
    <t>生年月日</t>
  </si>
  <si>
    <t>審判資格名称</t>
  </si>
  <si>
    <t>申込責任者</t>
    <rPh sb="0" eb="2">
      <t>モウシコミ</t>
    </rPh>
    <rPh sb="2" eb="5">
      <t>セキニンシャ</t>
    </rPh>
    <phoneticPr fontId="3"/>
  </si>
  <si>
    <t>住所　〒</t>
    <rPh sb="0" eb="2">
      <t>ジュウショ</t>
    </rPh>
    <phoneticPr fontId="3"/>
  </si>
  <si>
    <t>円</t>
    <rPh sb="0" eb="1">
      <t>エン</t>
    </rPh>
    <phoneticPr fontId="3"/>
  </si>
  <si>
    <t>＊記入上の注意</t>
    <rPh sb="1" eb="3">
      <t>キニュウ</t>
    </rPh>
    <rPh sb="3" eb="4">
      <t>ジョウ</t>
    </rPh>
    <rPh sb="5" eb="7">
      <t>チュウイ</t>
    </rPh>
    <phoneticPr fontId="3"/>
  </si>
  <si>
    <t>年齢起算日</t>
    <rPh sb="0" eb="2">
      <t>ネンレイ</t>
    </rPh>
    <rPh sb="2" eb="5">
      <t>キサンビ</t>
    </rPh>
    <phoneticPr fontId="3"/>
  </si>
  <si>
    <t>単　申込書</t>
    <rPh sb="0" eb="1">
      <t>タン</t>
    </rPh>
    <rPh sb="2" eb="5">
      <t>モウシコミショ</t>
    </rPh>
    <phoneticPr fontId="3"/>
  </si>
  <si>
    <t>生年月日入力例</t>
    <rPh sb="0" eb="2">
      <t>セイネン</t>
    </rPh>
    <rPh sb="2" eb="4">
      <t>ガッピ</t>
    </rPh>
    <rPh sb="4" eb="7">
      <t>ニュウリョクレイ</t>
    </rPh>
    <phoneticPr fontId="3"/>
  </si>
  <si>
    <t>年齢は自動的に計算されます</t>
    <rPh sb="0" eb="2">
      <t>ネンレイ</t>
    </rPh>
    <rPh sb="3" eb="6">
      <t>ジドウテキ</t>
    </rPh>
    <rPh sb="7" eb="9">
      <t>ケイサン</t>
    </rPh>
    <phoneticPr fontId="3"/>
  </si>
  <si>
    <t>種　　目</t>
    <rPh sb="0" eb="1">
      <t>タネ</t>
    </rPh>
    <rPh sb="3" eb="4">
      <t>メ</t>
    </rPh>
    <phoneticPr fontId="3"/>
  </si>
  <si>
    <t>審判
資格</t>
    <rPh sb="0" eb="2">
      <t>シンパン</t>
    </rPh>
    <rPh sb="3" eb="5">
      <t>シカク</t>
    </rPh>
    <phoneticPr fontId="3"/>
  </si>
  <si>
    <t>選手</t>
    <rPh sb="0" eb="2">
      <t>センシュ</t>
    </rPh>
    <phoneticPr fontId="3"/>
  </si>
  <si>
    <t>生年月日</t>
    <rPh sb="0" eb="2">
      <t>セイネン</t>
    </rPh>
    <rPh sb="2" eb="4">
      <t>ガッピ</t>
    </rPh>
    <phoneticPr fontId="3"/>
  </si>
  <si>
    <t>年齢</t>
    <rPh sb="0" eb="2">
      <t>ネンレイ</t>
    </rPh>
    <phoneticPr fontId="3"/>
  </si>
  <si>
    <t>複　申込書</t>
    <rPh sb="0" eb="1">
      <t>フク</t>
    </rPh>
    <rPh sb="2" eb="5">
      <t>モウシコミショ</t>
    </rPh>
    <phoneticPr fontId="3"/>
  </si>
  <si>
    <t>（選手ふりがな）</t>
    <rPh sb="1" eb="3">
      <t>センシュ</t>
    </rPh>
    <phoneticPr fontId="3"/>
  </si>
  <si>
    <t>所属団体名</t>
    <rPh sb="0" eb="2">
      <t>ショゾク</t>
    </rPh>
    <rPh sb="2" eb="5">
      <t>ダンタイメイ</t>
    </rPh>
    <phoneticPr fontId="3"/>
  </si>
  <si>
    <t xml:space="preserve"> 印　　　　 </t>
    <rPh sb="1" eb="2">
      <t>イン</t>
    </rPh>
    <phoneticPr fontId="3"/>
  </si>
  <si>
    <t>大会参加料</t>
    <rPh sb="0" eb="2">
      <t>タイカイ</t>
    </rPh>
    <rPh sb="2" eb="5">
      <t>サンカリョウ</t>
    </rPh>
    <phoneticPr fontId="3"/>
  </si>
  <si>
    <t>電話</t>
    <rPh sb="0" eb="2">
      <t>デンワ</t>
    </rPh>
    <phoneticPr fontId="3"/>
  </si>
  <si>
    <t>一般</t>
    <rPh sb="0" eb="2">
      <t>イッパン</t>
    </rPh>
    <phoneticPr fontId="3"/>
  </si>
  <si>
    <t>単</t>
    <rPh sb="0" eb="1">
      <t>タン</t>
    </rPh>
    <phoneticPr fontId="3"/>
  </si>
  <si>
    <t>２，５００円×（</t>
    <rPh sb="5" eb="6">
      <t>エン</t>
    </rPh>
    <phoneticPr fontId="3"/>
  </si>
  <si>
    <t>複</t>
    <rPh sb="0" eb="1">
      <t>フク</t>
    </rPh>
    <phoneticPr fontId="3"/>
  </si>
  <si>
    <t>５，０００円×（</t>
    <rPh sb="5" eb="6">
      <t>エン</t>
    </rPh>
    <phoneticPr fontId="3"/>
  </si>
  <si>
    <t>混合</t>
    <rPh sb="0" eb="2">
      <t>コンゴウ</t>
    </rPh>
    <phoneticPr fontId="3"/>
  </si>
  <si>
    <t>(中)高校生</t>
    <rPh sb="1" eb="2">
      <t>チュウ</t>
    </rPh>
    <rPh sb="3" eb="6">
      <t>コウコウセイ</t>
    </rPh>
    <phoneticPr fontId="3"/>
  </si>
  <si>
    <t>１，５００円×（</t>
    <rPh sb="5" eb="6">
      <t>エン</t>
    </rPh>
    <phoneticPr fontId="3"/>
  </si>
  <si>
    <t>３，０００円×（</t>
    <rPh sb="5" eb="6">
      <t>エン</t>
    </rPh>
    <phoneticPr fontId="3"/>
  </si>
  <si>
    <t>合計</t>
    <rPh sb="0" eb="2">
      <t>ゴウケイ</t>
    </rPh>
    <phoneticPr fontId="3"/>
  </si>
  <si>
    <t>＊申込責任者の連絡先は昼夜どちらでも連絡が出来る電話番号にしてください。</t>
    <rPh sb="1" eb="3">
      <t>モウシコミ</t>
    </rPh>
    <rPh sb="3" eb="6">
      <t>セキニンシャ</t>
    </rPh>
    <rPh sb="7" eb="10">
      <t>レンラクサキ</t>
    </rPh>
    <rPh sb="11" eb="13">
      <t>チュウヤ</t>
    </rPh>
    <rPh sb="18" eb="20">
      <t>レンラク</t>
    </rPh>
    <rPh sb="21" eb="23">
      <t>デキ</t>
    </rPh>
    <rPh sb="24" eb="26">
      <t>デンワ</t>
    </rPh>
    <rPh sb="26" eb="28">
      <t>バンゴウ</t>
    </rPh>
    <phoneticPr fontId="3"/>
  </si>
  <si>
    <t>金額</t>
    <rPh sb="0" eb="2">
      <t>キンガク</t>
    </rPh>
    <phoneticPr fontId="3"/>
  </si>
  <si>
    <t>s31.4.1
s31/4/1</t>
    <phoneticPr fontId="3"/>
  </si>
  <si>
    <t>ﾗﾝｸ</t>
    <phoneticPr fontId="3"/>
  </si>
  <si>
    <t>申込締切日　要項をご確認ください！　　午後５時　必着 　厳守、以後は受付けません</t>
    <rPh sb="0" eb="2">
      <t>モウシコミ</t>
    </rPh>
    <rPh sb="2" eb="3">
      <t>シ</t>
    </rPh>
    <rPh sb="3" eb="4">
      <t>キ</t>
    </rPh>
    <rPh sb="4" eb="5">
      <t>ビ</t>
    </rPh>
    <rPh sb="6" eb="8">
      <t>ヨウコウ</t>
    </rPh>
    <rPh sb="10" eb="12">
      <t>カクニン</t>
    </rPh>
    <rPh sb="19" eb="21">
      <t>ゴゴ</t>
    </rPh>
    <rPh sb="22" eb="23">
      <t>ジ</t>
    </rPh>
    <rPh sb="24" eb="26">
      <t>ヒッチャク</t>
    </rPh>
    <rPh sb="28" eb="30">
      <t>ゲンシュ</t>
    </rPh>
    <rPh sb="31" eb="33">
      <t>イゴ</t>
    </rPh>
    <rPh sb="34" eb="36">
      <t>ウケツ</t>
    </rPh>
    <phoneticPr fontId="3"/>
  </si>
  <si>
    <t>ﾗﾝｸ</t>
    <phoneticPr fontId="3"/>
  </si>
  <si>
    <t>所属クラブ</t>
    <phoneticPr fontId="3"/>
  </si>
  <si>
    <t>（選手ふりがな）</t>
    <phoneticPr fontId="3"/>
  </si>
  <si>
    <t>所属クラブ</t>
    <phoneticPr fontId="3"/>
  </si>
  <si>
    <t>高校生・６０歳以上</t>
    <rPh sb="0" eb="3">
      <t>コウコウセイ</t>
    </rPh>
    <rPh sb="6" eb="7">
      <t>サイ</t>
    </rPh>
    <rPh sb="7" eb="9">
      <t>イジョウ</t>
    </rPh>
    <phoneticPr fontId="3"/>
  </si>
  <si>
    <t>中学生</t>
    <rPh sb="0" eb="3">
      <t>チュウガクセイ</t>
    </rPh>
    <phoneticPr fontId="3"/>
  </si>
  <si>
    <t>小学生</t>
    <rPh sb="0" eb="3">
      <t>ショウガクセイ</t>
    </rPh>
    <phoneticPr fontId="3"/>
  </si>
  <si>
    <t>親子複（中学生）</t>
    <rPh sb="0" eb="2">
      <t>オヤコ</t>
    </rPh>
    <rPh sb="2" eb="3">
      <t>フク</t>
    </rPh>
    <rPh sb="4" eb="7">
      <t>チュウガクセイ</t>
    </rPh>
    <phoneticPr fontId="3"/>
  </si>
  <si>
    <t>親子複（小学生）</t>
    <rPh sb="0" eb="2">
      <t>オヤコ</t>
    </rPh>
    <rPh sb="2" eb="3">
      <t>フク</t>
    </rPh>
    <rPh sb="4" eb="7">
      <t>ショウガクセイ</t>
    </rPh>
    <phoneticPr fontId="3"/>
  </si>
  <si>
    <t>１，０００円×（</t>
    <rPh sb="5" eb="6">
      <t>エン</t>
    </rPh>
    <phoneticPr fontId="3"/>
  </si>
  <si>
    <t>５００円×（</t>
    <rPh sb="3" eb="4">
      <t>エン</t>
    </rPh>
    <phoneticPr fontId="3"/>
  </si>
  <si>
    <t>２，0００円×（</t>
    <rPh sb="5" eb="6">
      <t>エン</t>
    </rPh>
    <phoneticPr fontId="3"/>
  </si>
  <si>
    <t>混合複</t>
    <rPh sb="0" eb="2">
      <t>コンゴウ</t>
    </rPh>
    <rPh sb="2" eb="3">
      <t>フク</t>
    </rPh>
    <phoneticPr fontId="3"/>
  </si>
  <si>
    <t>　</t>
  </si>
  <si>
    <t>（FAX番号）</t>
    <rPh sb="4" eb="6">
      <t>バンゴウ</t>
    </rPh>
    <phoneticPr fontId="3"/>
  </si>
  <si>
    <t>（ＦＡＸ番号）</t>
    <rPh sb="4" eb="6">
      <t>バンゴウ</t>
    </rPh>
    <phoneticPr fontId="3"/>
  </si>
  <si>
    <t>登録順ｎｏ</t>
    <rPh sb="0" eb="3">
      <t>トウロクジュン</t>
    </rPh>
    <phoneticPr fontId="3"/>
  </si>
  <si>
    <t>１／1</t>
    <phoneticPr fontId="3"/>
  </si>
  <si>
    <t>（選手ふりがな）</t>
    <phoneticPr fontId="3"/>
  </si>
  <si>
    <t>１／1</t>
    <phoneticPr fontId="3"/>
  </si>
  <si>
    <t>５，0００円×（</t>
    <rPh sb="5" eb="6">
      <t>エン</t>
    </rPh>
    <phoneticPr fontId="3"/>
  </si>
  <si>
    <t>都道
府県名</t>
    <rPh sb="0" eb="2">
      <t>トドウ</t>
    </rPh>
    <rPh sb="3" eb="5">
      <t>フケン</t>
    </rPh>
    <rPh sb="5" eb="6">
      <t>メイ</t>
    </rPh>
    <phoneticPr fontId="3"/>
  </si>
  <si>
    <t>会員番号</t>
    <rPh sb="0" eb="2">
      <t>カイイン</t>
    </rPh>
    <rPh sb="2" eb="4">
      <t>バンゴウ</t>
    </rPh>
    <phoneticPr fontId="3"/>
  </si>
  <si>
    <t>他の
出場種目</t>
    <rPh sb="0" eb="1">
      <t>タ</t>
    </rPh>
    <rPh sb="3" eb="5">
      <t>シュツジョウ</t>
    </rPh>
    <rPh sb="5" eb="7">
      <t>シュモク</t>
    </rPh>
    <phoneticPr fontId="3"/>
  </si>
  <si>
    <t>注：県外の選手と組まれる場合は必ず相手側の県にても申込お願いします。</t>
    <rPh sb="0" eb="1">
      <t>チュウ</t>
    </rPh>
    <rPh sb="2" eb="4">
      <t>ケンガイ</t>
    </rPh>
    <rPh sb="5" eb="7">
      <t>センシュ</t>
    </rPh>
    <rPh sb="8" eb="9">
      <t>ク</t>
    </rPh>
    <rPh sb="12" eb="14">
      <t>バアイ</t>
    </rPh>
    <rPh sb="15" eb="16">
      <t>カナラ</t>
    </rPh>
    <rPh sb="17" eb="20">
      <t>アイテガワ</t>
    </rPh>
    <rPh sb="21" eb="22">
      <t>ケン</t>
    </rPh>
    <rPh sb="25" eb="27">
      <t>モウシコミ</t>
    </rPh>
    <rPh sb="28" eb="29">
      <t>ネガ</t>
    </rPh>
    <phoneticPr fontId="3"/>
  </si>
  <si>
    <t>アイビー</t>
  </si>
  <si>
    <t>あじさい</t>
  </si>
  <si>
    <t>あすなろクラブ</t>
  </si>
  <si>
    <t>いなみの</t>
  </si>
  <si>
    <t>ウエストシルバー</t>
  </si>
  <si>
    <t>ウッディシャトルズ</t>
  </si>
  <si>
    <t>ぐりんぴぃーす</t>
  </si>
  <si>
    <t>ぐるぐるパンチ</t>
  </si>
  <si>
    <t>クロスロード</t>
  </si>
  <si>
    <t>シーガルス</t>
  </si>
  <si>
    <t>シュパース</t>
  </si>
  <si>
    <t>スマッシュクラブ</t>
  </si>
  <si>
    <t>ソフト</t>
  </si>
  <si>
    <t>ドレミ</t>
  </si>
  <si>
    <t>バドラー</t>
  </si>
  <si>
    <t>はにーぃず</t>
  </si>
  <si>
    <t>はねっつ</t>
  </si>
  <si>
    <t>ぷらむっち</t>
  </si>
  <si>
    <t>プリッツ</t>
  </si>
  <si>
    <t>ブルーシャンス</t>
  </si>
  <si>
    <t>フレッシュ三田</t>
  </si>
  <si>
    <t>ボンバーズ</t>
  </si>
  <si>
    <t>ミスチバスモンキー</t>
  </si>
  <si>
    <t>むささび会</t>
  </si>
  <si>
    <t>ヤマヒサ倶楽部</t>
  </si>
  <si>
    <t>芦屋クラブ</t>
  </si>
  <si>
    <t>我流</t>
  </si>
  <si>
    <t>共済</t>
  </si>
  <si>
    <t>三木シャトル</t>
  </si>
  <si>
    <t>三木ミント</t>
  </si>
  <si>
    <t>三木赤とんぼ</t>
  </si>
  <si>
    <t>四ツ羽</t>
  </si>
  <si>
    <t>自由が丘</t>
  </si>
  <si>
    <t>小学生指導者クラブ</t>
  </si>
  <si>
    <t>飾磨クラブ</t>
  </si>
  <si>
    <t>神戸市立工業高等専門学校</t>
  </si>
  <si>
    <t>垂水クラブ</t>
  </si>
  <si>
    <t>成徳スマイル</t>
  </si>
  <si>
    <t>西播クラブ</t>
  </si>
  <si>
    <t>赤壁</t>
  </si>
  <si>
    <t>猪名川クラブ</t>
  </si>
  <si>
    <t>難波クラブ</t>
  </si>
  <si>
    <t>白鳥美羽</t>
  </si>
  <si>
    <t>飛翔クラブ</t>
  </si>
  <si>
    <t>武蔵</t>
  </si>
  <si>
    <t>豊岡クラブ</t>
  </si>
  <si>
    <t>北神クラブ</t>
  </si>
  <si>
    <t>明石高専</t>
  </si>
  <si>
    <t>竜神クラブ</t>
  </si>
  <si>
    <t>緑ヶ丘クラブ</t>
  </si>
  <si>
    <t>NO
入力</t>
    <rPh sb="3" eb="5">
      <t>ニュウリョク</t>
    </rPh>
    <phoneticPr fontId="3"/>
  </si>
  <si>
    <t>NO</t>
    <phoneticPr fontId="3"/>
  </si>
  <si>
    <t>読込種目
(種目完全名称)</t>
  </si>
  <si>
    <t>読込選手名１＿団体名１</t>
  </si>
  <si>
    <t>読込選手名２団体名２</t>
  </si>
  <si>
    <t>読込前年度
順位１</t>
  </si>
  <si>
    <t>読込前年度
順位２</t>
  </si>
  <si>
    <t>読込チーム内ランク</t>
  </si>
  <si>
    <t>申込選手１団体名</t>
    <rPh sb="0" eb="2">
      <t>モウシコミ</t>
    </rPh>
    <rPh sb="2" eb="4">
      <t>センシュ</t>
    </rPh>
    <rPh sb="5" eb="7">
      <t>ダンタイ</t>
    </rPh>
    <rPh sb="7" eb="8">
      <t>メイ</t>
    </rPh>
    <phoneticPr fontId="3"/>
  </si>
  <si>
    <t>申込団体名</t>
    <rPh sb="0" eb="2">
      <t>モウシコミ</t>
    </rPh>
    <rPh sb="2" eb="4">
      <t>ダンタイ</t>
    </rPh>
    <rPh sb="4" eb="5">
      <t>メイ</t>
    </rPh>
    <phoneticPr fontId="3"/>
  </si>
  <si>
    <t>申込選手２団体名</t>
    <rPh sb="0" eb="2">
      <t>モウシコミ</t>
    </rPh>
    <rPh sb="2" eb="4">
      <t>センシュ</t>
    </rPh>
    <rPh sb="5" eb="7">
      <t>ダンタイ</t>
    </rPh>
    <rPh sb="7" eb="8">
      <t>メイ</t>
    </rPh>
    <phoneticPr fontId="3"/>
  </si>
  <si>
    <t>選手名１</t>
    <rPh sb="0" eb="2">
      <t>センシュ</t>
    </rPh>
    <rPh sb="2" eb="3">
      <t>メイ</t>
    </rPh>
    <phoneticPr fontId="3"/>
  </si>
  <si>
    <t>選手名２</t>
    <rPh sb="0" eb="2">
      <t>センシュ</t>
    </rPh>
    <rPh sb="2" eb="3">
      <t>メイ</t>
    </rPh>
    <phoneticPr fontId="3"/>
  </si>
  <si>
    <t>選手名１ふり</t>
    <rPh sb="0" eb="2">
      <t>センシュ</t>
    </rPh>
    <rPh sb="2" eb="3">
      <t>メイ</t>
    </rPh>
    <phoneticPr fontId="3"/>
  </si>
  <si>
    <t>選手名２ふり</t>
    <rPh sb="0" eb="2">
      <t>センシュ</t>
    </rPh>
    <rPh sb="2" eb="3">
      <t>メイ</t>
    </rPh>
    <phoneticPr fontId="3"/>
  </si>
  <si>
    <t>ここは入力禁止</t>
    <rPh sb="3" eb="5">
      <t>ニュウリョク</t>
    </rPh>
    <rPh sb="5" eb="7">
      <t>キンシ</t>
    </rPh>
    <phoneticPr fontId="3"/>
  </si>
  <si>
    <t>レディース</t>
  </si>
  <si>
    <t>学生</t>
  </si>
  <si>
    <t>社会人クラブの団体</t>
    <rPh sb="0" eb="3">
      <t>シャカイジン</t>
    </rPh>
    <rPh sb="7" eb="9">
      <t>ダンタイ</t>
    </rPh>
    <phoneticPr fontId="3"/>
  </si>
  <si>
    <t>実業団</t>
  </si>
  <si>
    <t>中体連</t>
  </si>
  <si>
    <t>ＧＯＧＯ</t>
  </si>
  <si>
    <t>ＦＵＪＩＴＳＵ　ＴＥＮ</t>
  </si>
  <si>
    <t>愛徳学園中学校</t>
  </si>
  <si>
    <t>ＩＢサークル</t>
  </si>
  <si>
    <t>関西福祉大学</t>
  </si>
  <si>
    <t>カネカ高砂</t>
  </si>
  <si>
    <t>芦屋市立精道中学校</t>
  </si>
  <si>
    <t>関西学院大学</t>
  </si>
  <si>
    <t>パナソニックエナジー加西</t>
  </si>
  <si>
    <t>伊丹市立荒牧中学校</t>
  </si>
  <si>
    <t>甲南女子大学</t>
  </si>
  <si>
    <t>パナソニック洲本</t>
  </si>
  <si>
    <t>伊丹市立笹原中学校</t>
  </si>
  <si>
    <t>きっぴーず</t>
  </si>
  <si>
    <t>甲南大学</t>
  </si>
  <si>
    <t>ヤヱガキ酒造株式会社</t>
  </si>
  <si>
    <t>伊丹市立天王寺川中学校</t>
  </si>
  <si>
    <t>クリッパーズ</t>
  </si>
  <si>
    <t>神戸市外国語大学</t>
  </si>
  <si>
    <t>三菱重工高砂</t>
  </si>
  <si>
    <t>伊丹市立東中学校</t>
  </si>
  <si>
    <t>スワンレディース</t>
  </si>
  <si>
    <t>神戸学院大学</t>
  </si>
  <si>
    <t>三菱重工神戸</t>
  </si>
  <si>
    <t>伊丹市立南中学校</t>
  </si>
  <si>
    <t>たけのこ</t>
  </si>
  <si>
    <t>神戸女学院大学</t>
  </si>
  <si>
    <t>三菱電機</t>
  </si>
  <si>
    <t>園田学園中学校</t>
  </si>
  <si>
    <t>わかば</t>
  </si>
  <si>
    <t>神戸女子大学</t>
  </si>
  <si>
    <t>三菱電機伊丹</t>
  </si>
  <si>
    <t>加古川市立加古川中学校</t>
  </si>
  <si>
    <t>芦屋</t>
  </si>
  <si>
    <t>神戸親和女子大学</t>
  </si>
  <si>
    <t>三菱電機三田</t>
  </si>
  <si>
    <t>加古川市立山手中学校</t>
  </si>
  <si>
    <t>伊丹</t>
  </si>
  <si>
    <t>神戸大学</t>
  </si>
  <si>
    <t>三菱電機神戸</t>
  </si>
  <si>
    <t>加古川市立神吉中学校</t>
  </si>
  <si>
    <t>三田ウィングス</t>
  </si>
  <si>
    <t>神戸常盤大学</t>
  </si>
  <si>
    <t>三菱電機姫路</t>
  </si>
  <si>
    <t>加古川市立中部中学校</t>
  </si>
  <si>
    <t>三田サフィニア</t>
  </si>
  <si>
    <t>兵庫教育大学</t>
  </si>
  <si>
    <t>住友精密</t>
  </si>
  <si>
    <t>加古川市立氷丘中学校</t>
  </si>
  <si>
    <t>西宮</t>
  </si>
  <si>
    <t>兵庫県立大学神戸</t>
  </si>
  <si>
    <t>加古川市立浜の宮中学校</t>
  </si>
  <si>
    <t>川西</t>
  </si>
  <si>
    <t>兵庫県立大学姫路</t>
  </si>
  <si>
    <t>新明和工業</t>
  </si>
  <si>
    <t>加古川市立平岡中学校</t>
  </si>
  <si>
    <t>太子ＢＣ</t>
  </si>
  <si>
    <t>武庫川女子大学</t>
  </si>
  <si>
    <t>神戸市役所</t>
  </si>
  <si>
    <t>加古川市立平岡南中学校</t>
  </si>
  <si>
    <t>猪名川</t>
  </si>
  <si>
    <t>神鋼加古川</t>
  </si>
  <si>
    <t>高砂市立松陽中学校</t>
  </si>
  <si>
    <t>姫路</t>
  </si>
  <si>
    <t>神鋼環境ソリューション</t>
  </si>
  <si>
    <t>高砂市立宝殿中学校</t>
  </si>
  <si>
    <t>宝塚</t>
  </si>
  <si>
    <t>神鋼高砂</t>
  </si>
  <si>
    <t>三田学園中学校</t>
  </si>
  <si>
    <t>緑ヶ丘</t>
  </si>
  <si>
    <t>神鋼神戸</t>
  </si>
  <si>
    <t>三田市立長坂中学校</t>
  </si>
  <si>
    <t>川重神戸</t>
  </si>
  <si>
    <t>三田市立藍中学校</t>
  </si>
  <si>
    <t>教職員</t>
  </si>
  <si>
    <t>兵庫県教職員</t>
  </si>
  <si>
    <t>大阪チタニウムテクノロジーズ</t>
  </si>
  <si>
    <t>三木市立三木東中学校</t>
  </si>
  <si>
    <t>大和製衡</t>
  </si>
  <si>
    <t>夙川学院中学校</t>
  </si>
  <si>
    <t>高体連</t>
  </si>
  <si>
    <t>愛徳学園高等学校</t>
  </si>
  <si>
    <t>兵庫県庁バドミントン部</t>
  </si>
  <si>
    <t>神戸市立井吹台中学校</t>
  </si>
  <si>
    <t>芦屋学園高等学校</t>
  </si>
  <si>
    <t>神戸市立王塚台中学校</t>
  </si>
  <si>
    <t>芦屋国際中等教育学校</t>
  </si>
  <si>
    <t>ＨＯＰＥジュニア</t>
  </si>
  <si>
    <t>神戸市立玉津中学校</t>
  </si>
  <si>
    <t>伊丹高等学校</t>
  </si>
  <si>
    <t>Ｉｎｎｏｃｅｎｔ</t>
  </si>
  <si>
    <t>神戸市立港島中学校</t>
  </si>
  <si>
    <t>伊丹市立伊丹高等学校</t>
  </si>
  <si>
    <t>Ｉｔａｍｉ　Ａｎｇｅｌｓ</t>
  </si>
  <si>
    <t>神戸市立桜ヶ丘中学校</t>
  </si>
  <si>
    <t>伊丹西高等学校</t>
  </si>
  <si>
    <t>ＮＡＫＡＯ　Ｊ．Ｂ．Ｃ</t>
  </si>
  <si>
    <t>神戸市立垂水中学校</t>
  </si>
  <si>
    <t>伊丹北高校</t>
  </si>
  <si>
    <t>ＳＪＢＣ</t>
  </si>
  <si>
    <t>神戸市立西神中学校</t>
  </si>
  <si>
    <t>育英高等学校</t>
  </si>
  <si>
    <t>Ｓｍａｓｈ　Ｒｕｎ　Ｒｕｎ</t>
  </si>
  <si>
    <t>神戸市立太田中学校</t>
  </si>
  <si>
    <t>園田学園高等学校</t>
  </si>
  <si>
    <t>ＴＯＭＯジュニア</t>
  </si>
  <si>
    <t>神戸市立唐櫃中学校</t>
  </si>
  <si>
    <t>加古川西高等学校</t>
  </si>
  <si>
    <t>アクティブジュニアクラブ</t>
  </si>
  <si>
    <t>神戸市立櫨谷中学校</t>
  </si>
  <si>
    <t>加古川東高等学校</t>
  </si>
  <si>
    <t>ぐるぐるパンチジュニア</t>
  </si>
  <si>
    <t>神戸市立八多中学校</t>
  </si>
  <si>
    <t>加古川南高等学校</t>
  </si>
  <si>
    <t>はね×２キッズ</t>
  </si>
  <si>
    <t>神戸市立兵庫中学校</t>
  </si>
  <si>
    <t>加古川北高等学校</t>
  </si>
  <si>
    <t>ひよどりジュニアバドミントンクラブ</t>
  </si>
  <si>
    <t>神戸市立北神戸中学校</t>
  </si>
  <si>
    <t>吉川高等学校</t>
  </si>
  <si>
    <t>プチシャトル</t>
  </si>
  <si>
    <t>西宮市立塩瀬中学校</t>
  </si>
  <si>
    <t>啓明学院高等学校</t>
  </si>
  <si>
    <t>べふジュニア</t>
  </si>
  <si>
    <t>西宮市立甲武中学校</t>
  </si>
  <si>
    <t>賢明女子学院高等学校</t>
  </si>
  <si>
    <t>ポテトチップス</t>
  </si>
  <si>
    <t>西宮市立山口中学校</t>
  </si>
  <si>
    <t>御影高等学校</t>
  </si>
  <si>
    <t>伊丹スピリッツバドミントンクラブ</t>
  </si>
  <si>
    <t>滝川中学校</t>
  </si>
  <si>
    <t>甲南高等学校</t>
  </si>
  <si>
    <t>加古川ジュニアバドミントンクラブ</t>
  </si>
  <si>
    <t>灘中学校</t>
  </si>
  <si>
    <t>香住高等学校</t>
  </si>
  <si>
    <t>三木ジュニア</t>
  </si>
  <si>
    <t>尼崎市立啓明中学校</t>
  </si>
  <si>
    <t>高砂高等学校</t>
  </si>
  <si>
    <t>勝原ジュニア</t>
  </si>
  <si>
    <t>尼崎市立常陽中学校</t>
  </si>
  <si>
    <t>高砂南高等学校</t>
  </si>
  <si>
    <t>西神ジュニアバドミントンクラブ</t>
  </si>
  <si>
    <t>尼崎市立大庄中学校</t>
  </si>
  <si>
    <t>兵庫県立国際高等学校</t>
  </si>
  <si>
    <t>段上ジュニア</t>
  </si>
  <si>
    <t>尼崎市立中央中学校</t>
  </si>
  <si>
    <t>佐用高等学校</t>
  </si>
  <si>
    <t>白とんぼＪｒ．</t>
  </si>
  <si>
    <t>尼崎市立日新中学校</t>
  </si>
  <si>
    <t>三田学園高等学校</t>
  </si>
  <si>
    <t>武庫の里スポーツ少年団</t>
  </si>
  <si>
    <t>姫路市立神南中学校</t>
  </si>
  <si>
    <t>三田祥雲館高等学校</t>
  </si>
  <si>
    <t>立花シャトルキッズ</t>
  </si>
  <si>
    <t>姫路市立朝日中学校</t>
  </si>
  <si>
    <t>三木東高等学校</t>
  </si>
  <si>
    <t>立花南バドミントン</t>
  </si>
  <si>
    <t>山崎高等学校</t>
  </si>
  <si>
    <t>社高等学校</t>
  </si>
  <si>
    <t>夙川学院高等学校</t>
  </si>
  <si>
    <t>出石高等学校</t>
  </si>
  <si>
    <t>小野工業高等学校</t>
  </si>
  <si>
    <t>松蔭高等学校</t>
  </si>
  <si>
    <t>松陽高等学校</t>
  </si>
  <si>
    <t>上郡高等学校</t>
  </si>
  <si>
    <t>飾磨工業高校</t>
  </si>
  <si>
    <t>神戸海星女子学院高等学校</t>
  </si>
  <si>
    <t>神戸学院大学附属高等学校</t>
  </si>
  <si>
    <t>神戸甲北高等学校</t>
  </si>
  <si>
    <t>神戸高等学校</t>
  </si>
  <si>
    <t>神戸山手女子高等学校</t>
  </si>
  <si>
    <t>神戸市立須磨翔風高等学校</t>
  </si>
  <si>
    <t>神戸市立兵庫商業高等学校</t>
  </si>
  <si>
    <t>神戸女学院</t>
  </si>
  <si>
    <t>神戸商業高等学校</t>
  </si>
  <si>
    <t>神戸村野工業高等学校</t>
  </si>
  <si>
    <t>神戸第一高等学校</t>
  </si>
  <si>
    <t>神戸野田高等学校</t>
  </si>
  <si>
    <t>神戸龍谷高等学校</t>
  </si>
  <si>
    <t>神崎高等学校</t>
  </si>
  <si>
    <t>親和女子高等学校</t>
  </si>
  <si>
    <t>仁川学院</t>
  </si>
  <si>
    <t>須磨学園高等学校</t>
  </si>
  <si>
    <t>須磨東高等学校</t>
  </si>
  <si>
    <t>須磨友が丘高等学校</t>
  </si>
  <si>
    <t>星陵高等学校</t>
  </si>
  <si>
    <t>生野高等学校</t>
  </si>
  <si>
    <t>西宮甲山高等学校</t>
  </si>
  <si>
    <t>西宮高等学校</t>
  </si>
  <si>
    <t>西宮市立西宮高等学校</t>
  </si>
  <si>
    <t>西宮市立西宮東高等学校</t>
  </si>
  <si>
    <t>西宮北高等学校</t>
  </si>
  <si>
    <t>川西北陵高等学校</t>
  </si>
  <si>
    <t>川西明峰高等学校</t>
  </si>
  <si>
    <t>川西緑台高等学校</t>
  </si>
  <si>
    <t>相生産業高等学校</t>
  </si>
  <si>
    <t>太子高等学校</t>
  </si>
  <si>
    <t>大学附属高等学校</t>
  </si>
  <si>
    <t>滝川高等学校</t>
  </si>
  <si>
    <t>滝川第二高等学校</t>
  </si>
  <si>
    <t>但馬農業高等学校</t>
  </si>
  <si>
    <t>猪名川高等学校</t>
  </si>
  <si>
    <t>長田高等学校</t>
  </si>
  <si>
    <t>東灘高校</t>
  </si>
  <si>
    <t>東播工業高等学校</t>
  </si>
  <si>
    <t>東播磨高等学校</t>
  </si>
  <si>
    <t>東洋大学附属姫路高等学校</t>
  </si>
  <si>
    <t>灘高等学校</t>
  </si>
  <si>
    <t>尼崎稲園高等学校</t>
  </si>
  <si>
    <t>尼崎工業高等学校</t>
  </si>
  <si>
    <t>尼崎高等学校</t>
  </si>
  <si>
    <t>尼崎市立尼崎高等学校</t>
  </si>
  <si>
    <t>尼崎西高等学校</t>
  </si>
  <si>
    <t>尼崎北高等学校</t>
  </si>
  <si>
    <t>日ノ本学園高等学校</t>
  </si>
  <si>
    <t>日高高等学校</t>
  </si>
  <si>
    <t>農業高等学校</t>
  </si>
  <si>
    <t>播磨高等学校</t>
  </si>
  <si>
    <t>播磨南高等学校</t>
  </si>
  <si>
    <t>八鹿高等学校</t>
  </si>
  <si>
    <t>姫路工業高等学校</t>
  </si>
  <si>
    <t>姫路市立琴丘高等学校</t>
  </si>
  <si>
    <t>姫路市立姫路高等学校</t>
  </si>
  <si>
    <t>姫路商業高等学校</t>
  </si>
  <si>
    <t>姫路飾西高等学校</t>
  </si>
  <si>
    <t>姫路西高等学校</t>
  </si>
  <si>
    <t>姫路東高等学校</t>
  </si>
  <si>
    <t>姫路南高等学校</t>
  </si>
  <si>
    <t>姫路別所高等学校</t>
  </si>
  <si>
    <t>百合学院高等学校</t>
  </si>
  <si>
    <t>武庫川女子大学附属高等学校</t>
  </si>
  <si>
    <t>武庫荘総合高等学校</t>
  </si>
  <si>
    <t>舞子高等学校</t>
  </si>
  <si>
    <t>福崎高等学校</t>
  </si>
  <si>
    <t>兵庫工業高等学校</t>
  </si>
  <si>
    <t>兵庫大学附属須磨ノ浦高等学校</t>
  </si>
  <si>
    <t>宝塚高等学校</t>
  </si>
  <si>
    <t>宝塚西高等学校</t>
  </si>
  <si>
    <t>宝塚東高等学校</t>
  </si>
  <si>
    <t>宝塚北高等学校</t>
  </si>
  <si>
    <t>豊岡高等学校</t>
  </si>
  <si>
    <t>豊岡総合高等学校</t>
  </si>
  <si>
    <t>北須磨高等学校</t>
  </si>
  <si>
    <t>明石工業高等専門学校</t>
  </si>
  <si>
    <t>明石西高等学校</t>
  </si>
  <si>
    <t>明石北高等学校</t>
  </si>
  <si>
    <t>鳴尾高校</t>
  </si>
  <si>
    <t>網干高等学校</t>
  </si>
  <si>
    <t>有馬高等学校</t>
  </si>
  <si>
    <t>龍野北高等学校</t>
  </si>
  <si>
    <t>六甲高等学校</t>
  </si>
  <si>
    <t>小体連</t>
    <rPh sb="0" eb="1">
      <t>ショウ</t>
    </rPh>
    <phoneticPr fontId="3"/>
  </si>
  <si>
    <t>１／</t>
    <phoneticPr fontId="3"/>
  </si>
  <si>
    <t>人</t>
    <rPh sb="0" eb="1">
      <t>ニン</t>
    </rPh>
    <phoneticPr fontId="3"/>
  </si>
  <si>
    <t>組</t>
    <rPh sb="0" eb="1">
      <t>クミ</t>
    </rPh>
    <phoneticPr fontId="3"/>
  </si>
  <si>
    <t>生年月日１</t>
    <rPh sb="0" eb="2">
      <t>セイネン</t>
    </rPh>
    <rPh sb="2" eb="4">
      <t>ガッピ</t>
    </rPh>
    <phoneticPr fontId="3"/>
  </si>
  <si>
    <t>生年月日２</t>
    <rPh sb="0" eb="2">
      <t>セイネン</t>
    </rPh>
    <rPh sb="2" eb="4">
      <t>ガッピ</t>
    </rPh>
    <phoneticPr fontId="3"/>
  </si>
  <si>
    <t>カーニバルの年齢起算日は次年代の1月1日です。</t>
    <rPh sb="6" eb="8">
      <t>ネンレイ</t>
    </rPh>
    <rPh sb="8" eb="11">
      <t>キサンビ</t>
    </rPh>
    <rPh sb="12" eb="13">
      <t>ツギ</t>
    </rPh>
    <rPh sb="13" eb="15">
      <t>ネンダイ</t>
    </rPh>
    <rPh sb="17" eb="18">
      <t>ガツ</t>
    </rPh>
    <rPh sb="19" eb="20">
      <t>ニチ</t>
    </rPh>
    <phoneticPr fontId="3"/>
  </si>
  <si>
    <t>２／２</t>
    <phoneticPr fontId="3"/>
  </si>
  <si>
    <t>３，５００円×（</t>
    <rPh sb="5" eb="6">
      <t>エン</t>
    </rPh>
    <phoneticPr fontId="3"/>
  </si>
  <si>
    <t>７，０００円×（</t>
    <rPh sb="5" eb="6">
      <t>エン</t>
    </rPh>
    <phoneticPr fontId="3"/>
  </si>
  <si>
    <t>ランクは入力しないでＯＫです。県協会で入力します。</t>
    <rPh sb="4" eb="6">
      <t>ニュウリョク</t>
    </rPh>
    <rPh sb="15" eb="16">
      <t>ケン</t>
    </rPh>
    <rPh sb="16" eb="18">
      <t>キョウカイ</t>
    </rPh>
    <rPh sb="19" eb="21">
      <t>ニュウリョク</t>
    </rPh>
    <phoneticPr fontId="3"/>
  </si>
  <si>
    <t>他県
納入</t>
    <rPh sb="0" eb="2">
      <t>タケン</t>
    </rPh>
    <rPh sb="3" eb="5">
      <t>ノウニュウ</t>
    </rPh>
    <phoneticPr fontId="3"/>
  </si>
  <si>
    <t>勤務先
（所属チーム）</t>
    <phoneticPr fontId="3"/>
  </si>
  <si>
    <t>ﾗﾝｸ</t>
    <phoneticPr fontId="3"/>
  </si>
  <si>
    <t>７，0００円×（</t>
    <rPh sb="5" eb="6">
      <t>エン</t>
    </rPh>
    <phoneticPr fontId="3"/>
  </si>
  <si>
    <t>１４，０００円×（</t>
    <rPh sb="6" eb="7">
      <t>エン</t>
    </rPh>
    <phoneticPr fontId="3"/>
  </si>
  <si>
    <t xml:space="preserve"> 印</t>
    <rPh sb="1" eb="2">
      <t>イン</t>
    </rPh>
    <phoneticPr fontId="3"/>
  </si>
  <si>
    <t>審判資格</t>
    <rPh sb="0" eb="2">
      <t>シンパン</t>
    </rPh>
    <rPh sb="2" eb="4">
      <t>シカク</t>
    </rPh>
    <phoneticPr fontId="3"/>
  </si>
  <si>
    <t>推薦</t>
    <rPh sb="0" eb="2">
      <t>スイセン</t>
    </rPh>
    <phoneticPr fontId="3"/>
  </si>
  <si>
    <t>団体番号</t>
    <rPh sb="0" eb="2">
      <t>ダンタイ</t>
    </rPh>
    <rPh sb="2" eb="4">
      <t>バンゴウ</t>
    </rPh>
    <phoneticPr fontId="3"/>
  </si>
  <si>
    <t>申込団体</t>
    <rPh sb="0" eb="2">
      <t>モウシコミ</t>
    </rPh>
    <rPh sb="2" eb="4">
      <t>ダンタイ</t>
    </rPh>
    <phoneticPr fontId="3"/>
  </si>
  <si>
    <t>集計</t>
    <rPh sb="0" eb="2">
      <t>シュウケイ</t>
    </rPh>
    <phoneticPr fontId="3"/>
  </si>
  <si>
    <t>一般複（人）１</t>
    <rPh sb="0" eb="2">
      <t>イッパン</t>
    </rPh>
    <rPh sb="2" eb="3">
      <t>フク</t>
    </rPh>
    <rPh sb="4" eb="5">
      <t>ニン</t>
    </rPh>
    <phoneticPr fontId="3"/>
  </si>
  <si>
    <t>６０＋高（人）１</t>
    <rPh sb="3" eb="4">
      <t>コウ</t>
    </rPh>
    <phoneticPr fontId="3"/>
  </si>
  <si>
    <t>中学（人）１</t>
    <rPh sb="0" eb="2">
      <t>チュウガク</t>
    </rPh>
    <phoneticPr fontId="3"/>
  </si>
  <si>
    <t>小学（人）１</t>
    <rPh sb="0" eb="2">
      <t>ショウガク</t>
    </rPh>
    <phoneticPr fontId="3"/>
  </si>
  <si>
    <t>親子中（組）１</t>
    <rPh sb="0" eb="2">
      <t>オヤコ</t>
    </rPh>
    <rPh sb="2" eb="3">
      <t>チュウ</t>
    </rPh>
    <rPh sb="4" eb="5">
      <t>クミ</t>
    </rPh>
    <phoneticPr fontId="3"/>
  </si>
  <si>
    <t>親子小（組）１</t>
    <rPh sb="0" eb="2">
      <t>オヤコ</t>
    </rPh>
    <rPh sb="2" eb="3">
      <t>ショウ</t>
    </rPh>
    <rPh sb="4" eb="5">
      <t>クミ</t>
    </rPh>
    <phoneticPr fontId="3"/>
  </si>
  <si>
    <t>小計１</t>
    <rPh sb="0" eb="2">
      <t>ショウケイ</t>
    </rPh>
    <phoneticPr fontId="3"/>
  </si>
  <si>
    <t>一般複（人）2</t>
    <rPh sb="0" eb="2">
      <t>イッパン</t>
    </rPh>
    <rPh sb="2" eb="3">
      <t>フク</t>
    </rPh>
    <rPh sb="4" eb="5">
      <t>ニン</t>
    </rPh>
    <phoneticPr fontId="3"/>
  </si>
  <si>
    <t>６０＋高（人）2</t>
    <rPh sb="3" eb="4">
      <t>コウ</t>
    </rPh>
    <phoneticPr fontId="3"/>
  </si>
  <si>
    <t>中学（人）2</t>
    <rPh sb="0" eb="2">
      <t>チュウガク</t>
    </rPh>
    <phoneticPr fontId="3"/>
  </si>
  <si>
    <t>小学（人）2</t>
    <rPh sb="0" eb="2">
      <t>ショウガク</t>
    </rPh>
    <phoneticPr fontId="3"/>
  </si>
  <si>
    <t>親子中（組）2</t>
    <rPh sb="0" eb="2">
      <t>オヤコ</t>
    </rPh>
    <rPh sb="2" eb="3">
      <t>チュウ</t>
    </rPh>
    <rPh sb="4" eb="5">
      <t>クミ</t>
    </rPh>
    <phoneticPr fontId="3"/>
  </si>
  <si>
    <t>親子小（組）2</t>
    <rPh sb="0" eb="2">
      <t>オヤコ</t>
    </rPh>
    <rPh sb="2" eb="3">
      <t>ショウ</t>
    </rPh>
    <rPh sb="4" eb="5">
      <t>クミ</t>
    </rPh>
    <phoneticPr fontId="3"/>
  </si>
  <si>
    <t>小計２</t>
    <rPh sb="0" eb="2">
      <t>ショウケイ</t>
    </rPh>
    <phoneticPr fontId="3"/>
  </si>
  <si>
    <t>Ver 番号</t>
    <rPh sb="4" eb="6">
      <t>バンゴウ</t>
    </rPh>
    <phoneticPr fontId="3"/>
  </si>
  <si>
    <t>システムで使用する場所</t>
    <rPh sb="5" eb="7">
      <t>シヨウ</t>
    </rPh>
    <rPh sb="9" eb="11">
      <t>バショ</t>
    </rPh>
    <phoneticPr fontId="3"/>
  </si>
  <si>
    <t>所属団体名</t>
    <phoneticPr fontId="3"/>
  </si>
  <si>
    <t>グリップエンド</t>
  </si>
  <si>
    <t>フルセットリッパーズ</t>
  </si>
  <si>
    <t>1．　種目は、選択もしくは直接入力出来ます。</t>
    <rPh sb="3" eb="5">
      <t>シュモク</t>
    </rPh>
    <rPh sb="7" eb="9">
      <t>センタク</t>
    </rPh>
    <rPh sb="13" eb="15">
      <t>チョクセツ</t>
    </rPh>
    <rPh sb="15" eb="19">
      <t>ニュウリョクデキ</t>
    </rPh>
    <phoneticPr fontId="3"/>
  </si>
  <si>
    <t>2．　ランク順はチーム内のランキング番号を入力して下さい。</t>
    <rPh sb="6" eb="7">
      <t>ジュン</t>
    </rPh>
    <rPh sb="11" eb="12">
      <t>ナイ</t>
    </rPh>
    <rPh sb="18" eb="20">
      <t>バンゴウ</t>
    </rPh>
    <rPh sb="21" eb="23">
      <t>ニュウリョク</t>
    </rPh>
    <rPh sb="25" eb="26">
      <t>クダ</t>
    </rPh>
    <phoneticPr fontId="3"/>
  </si>
  <si>
    <t>《県民大会・県総合の申込書です。》</t>
    <rPh sb="1" eb="3">
      <t>ケンミン</t>
    </rPh>
    <rPh sb="3" eb="5">
      <t>タイカイ</t>
    </rPh>
    <rPh sb="6" eb="7">
      <t>ケン</t>
    </rPh>
    <rPh sb="7" eb="9">
      <t>ソウゴウ</t>
    </rPh>
    <rPh sb="10" eb="13">
      <t>モウシコミショ</t>
    </rPh>
    <phoneticPr fontId="3"/>
  </si>
  <si>
    <t>３／３</t>
    <phoneticPr fontId="3"/>
  </si>
  <si>
    <t>２／３</t>
    <phoneticPr fontId="3"/>
  </si>
  <si>
    <t>１／３</t>
    <phoneticPr fontId="3"/>
  </si>
  <si>
    <t>一般単１</t>
    <rPh sb="0" eb="2">
      <t>イッパン</t>
    </rPh>
    <rPh sb="2" eb="3">
      <t>タン</t>
    </rPh>
    <phoneticPr fontId="3"/>
  </si>
  <si>
    <t>一般複１</t>
    <rPh sb="0" eb="2">
      <t>イッパン</t>
    </rPh>
    <rPh sb="2" eb="3">
      <t>フク</t>
    </rPh>
    <phoneticPr fontId="3"/>
  </si>
  <si>
    <t>一般混合１</t>
    <rPh sb="0" eb="2">
      <t>イッパン</t>
    </rPh>
    <rPh sb="2" eb="4">
      <t>コンゴウ</t>
    </rPh>
    <phoneticPr fontId="3"/>
  </si>
  <si>
    <t>中高単１</t>
    <rPh sb="0" eb="1">
      <t>チュウ</t>
    </rPh>
    <rPh sb="1" eb="2">
      <t>コウ</t>
    </rPh>
    <rPh sb="2" eb="3">
      <t>タン</t>
    </rPh>
    <phoneticPr fontId="3"/>
  </si>
  <si>
    <t>中高複1</t>
    <rPh sb="0" eb="1">
      <t>チュウ</t>
    </rPh>
    <rPh sb="1" eb="2">
      <t>コウ</t>
    </rPh>
    <rPh sb="2" eb="3">
      <t>フク</t>
    </rPh>
    <phoneticPr fontId="3"/>
  </si>
  <si>
    <t>１ページ計</t>
    <rPh sb="4" eb="5">
      <t>ケイ</t>
    </rPh>
    <phoneticPr fontId="3"/>
  </si>
  <si>
    <t>一般単2</t>
    <rPh sb="0" eb="2">
      <t>イッパン</t>
    </rPh>
    <rPh sb="2" eb="3">
      <t>タン</t>
    </rPh>
    <phoneticPr fontId="3"/>
  </si>
  <si>
    <t>一般複2</t>
    <rPh sb="0" eb="2">
      <t>イッパン</t>
    </rPh>
    <rPh sb="2" eb="3">
      <t>フク</t>
    </rPh>
    <phoneticPr fontId="3"/>
  </si>
  <si>
    <t>一般混合2</t>
    <rPh sb="0" eb="2">
      <t>イッパン</t>
    </rPh>
    <rPh sb="2" eb="4">
      <t>コンゴウ</t>
    </rPh>
    <phoneticPr fontId="3"/>
  </si>
  <si>
    <t>中高単2</t>
    <rPh sb="0" eb="1">
      <t>チュウ</t>
    </rPh>
    <rPh sb="1" eb="2">
      <t>コウ</t>
    </rPh>
    <rPh sb="2" eb="3">
      <t>タン</t>
    </rPh>
    <phoneticPr fontId="3"/>
  </si>
  <si>
    <t>中高複2</t>
    <rPh sb="0" eb="1">
      <t>チュウ</t>
    </rPh>
    <rPh sb="1" eb="2">
      <t>コウ</t>
    </rPh>
    <rPh sb="2" eb="3">
      <t>フク</t>
    </rPh>
    <phoneticPr fontId="3"/>
  </si>
  <si>
    <t>2ページ計</t>
    <rPh sb="4" eb="5">
      <t>ケイ</t>
    </rPh>
    <phoneticPr fontId="3"/>
  </si>
  <si>
    <t>一般単3</t>
    <rPh sb="0" eb="2">
      <t>イッパン</t>
    </rPh>
    <rPh sb="2" eb="3">
      <t>タン</t>
    </rPh>
    <phoneticPr fontId="3"/>
  </si>
  <si>
    <t>一般複3</t>
    <rPh sb="0" eb="2">
      <t>イッパン</t>
    </rPh>
    <rPh sb="2" eb="3">
      <t>フク</t>
    </rPh>
    <phoneticPr fontId="3"/>
  </si>
  <si>
    <t>一般混合3</t>
    <rPh sb="0" eb="2">
      <t>イッパン</t>
    </rPh>
    <rPh sb="2" eb="4">
      <t>コンゴウ</t>
    </rPh>
    <phoneticPr fontId="3"/>
  </si>
  <si>
    <t>中高単3</t>
    <rPh sb="0" eb="1">
      <t>チュウ</t>
    </rPh>
    <rPh sb="1" eb="2">
      <t>コウ</t>
    </rPh>
    <rPh sb="2" eb="3">
      <t>タン</t>
    </rPh>
    <phoneticPr fontId="3"/>
  </si>
  <si>
    <t>中高複3</t>
    <rPh sb="0" eb="1">
      <t>チュウ</t>
    </rPh>
    <rPh sb="1" eb="2">
      <t>コウ</t>
    </rPh>
    <rPh sb="2" eb="3">
      <t>フク</t>
    </rPh>
    <phoneticPr fontId="3"/>
  </si>
  <si>
    <t>3ページ計</t>
    <rPh sb="4" eb="5">
      <t>ケイ</t>
    </rPh>
    <phoneticPr fontId="3"/>
  </si>
  <si>
    <t>単を1ページで入力したら必要なし</t>
    <rPh sb="0" eb="1">
      <t>タン</t>
    </rPh>
    <rPh sb="7" eb="9">
      <t>ニュウリョク</t>
    </rPh>
    <rPh sb="12" eb="14">
      <t>ヒツヨウ</t>
    </rPh>
    <phoneticPr fontId="3"/>
  </si>
  <si>
    <t>《カーニバル大会の申込書です。》</t>
    <rPh sb="6" eb="8">
      <t>タイカイ</t>
    </rPh>
    <rPh sb="9" eb="12">
      <t>モウシコミショ</t>
    </rPh>
    <phoneticPr fontId="3"/>
  </si>
  <si>
    <t>s32.4.1
s32/4/1</t>
    <phoneticPr fontId="3"/>
  </si>
  <si>
    <t>※　混合は必ず男子を上に記入して下さい。</t>
    <rPh sb="2" eb="4">
      <t>コンゴウ</t>
    </rPh>
    <rPh sb="5" eb="6">
      <t>カナラ</t>
    </rPh>
    <rPh sb="7" eb="9">
      <t>ダンシ</t>
    </rPh>
    <rPh sb="10" eb="11">
      <t>ウエ</t>
    </rPh>
    <rPh sb="12" eb="14">
      <t>キニュウ</t>
    </rPh>
    <rPh sb="16" eb="17">
      <t>クダ</t>
    </rPh>
    <phoneticPr fontId="3"/>
  </si>
  <si>
    <t>※　混合は必ず男子を上に記入して下さい。</t>
    <phoneticPr fontId="3"/>
  </si>
  <si>
    <t>《近畿総合一般の申込書です。》</t>
    <rPh sb="1" eb="3">
      <t>キンキ</t>
    </rPh>
    <rPh sb="3" eb="5">
      <t>ソウゴウ</t>
    </rPh>
    <rPh sb="5" eb="7">
      <t>イッパン</t>
    </rPh>
    <rPh sb="8" eb="11">
      <t>モウシコミショ</t>
    </rPh>
    <phoneticPr fontId="3"/>
  </si>
  <si>
    <t>※　混合は必ず男子を上に記入して下さい。</t>
    <phoneticPr fontId="3"/>
  </si>
  <si>
    <t>《近畿総合シニアの申込書です。》</t>
    <rPh sb="1" eb="3">
      <t>キンキ</t>
    </rPh>
    <rPh sb="3" eb="5">
      <t>ソウゴウ</t>
    </rPh>
    <rPh sb="9" eb="12">
      <t>モウシコミショ</t>
    </rPh>
    <phoneticPr fontId="3"/>
  </si>
  <si>
    <t>※　混合は必ず男子を上に記入して下さい。</t>
    <phoneticPr fontId="3"/>
  </si>
  <si>
    <t>ＡＱＵＡ</t>
  </si>
  <si>
    <t>ＡＣＴＩＶＥＰｌｕｓ</t>
  </si>
  <si>
    <t>ＡＤＶＡＮＣＥ</t>
  </si>
  <si>
    <t>ＡＴＯＭ</t>
  </si>
  <si>
    <t>伊丹ＢＣ</t>
  </si>
  <si>
    <t>ＷｅｅＤ</t>
  </si>
  <si>
    <t>ＷＩＮＧＳ</t>
  </si>
  <si>
    <t>ＥＬＭＥＲ</t>
  </si>
  <si>
    <t>ＫＡＩＭＥＩ</t>
  </si>
  <si>
    <t>Ｃａｔｓ</t>
  </si>
  <si>
    <t>ＣＡＴ</t>
  </si>
  <si>
    <t>Ｇａｍｂｌｅｒ’ｓ</t>
  </si>
  <si>
    <t>ＧＹＯＧＹＯ</t>
  </si>
  <si>
    <t>ＣＬＩＭＡＸ</t>
  </si>
  <si>
    <t>Ｃｌｅａｒ　Ｃｈａｎｃｅ</t>
  </si>
  <si>
    <t>ＧＲＥＥＤ</t>
  </si>
  <si>
    <t>ＣＲＡＺＹ　ＭＯＮＫＥＹ</t>
  </si>
  <si>
    <t>Ｃｏｃｃｏ　ｃｌｕｂ</t>
  </si>
  <si>
    <t>ＳＵＣＣＥＳＳ</t>
  </si>
  <si>
    <t>佐用ＢＣ</t>
  </si>
  <si>
    <t>ＪＦＥ</t>
  </si>
  <si>
    <t>しぇいくはんずＫＯＢＥ</t>
  </si>
  <si>
    <t>ＪｕｎＫｉｅ</t>
  </si>
  <si>
    <t>ＪＯＬＬＹ</t>
  </si>
  <si>
    <t>銀－しろがね－</t>
  </si>
  <si>
    <t>ＳＫＹ　ＦＡＬＬ</t>
  </si>
  <si>
    <t>零～ＺＥＲＯ～</t>
  </si>
  <si>
    <t>高砂ＢＳ</t>
  </si>
  <si>
    <t>ＴＡＪＩＭＡ</t>
  </si>
  <si>
    <t>ＴＥＡＭ　ＫＥＮＫＥＮ</t>
  </si>
  <si>
    <t>ＴＥＡＭ　ＢＯＳＳ</t>
  </si>
  <si>
    <t>ＣＨＥＲＲＹ</t>
  </si>
  <si>
    <t>ｃｈｉｂｉｕｓａ</t>
  </si>
  <si>
    <t>ＤＮＡ－Ｒ</t>
  </si>
  <si>
    <t>Ｔｒｅａｓｕｒｅｓ</t>
  </si>
  <si>
    <t>Ｎａｔｕｒａｌ</t>
  </si>
  <si>
    <t>ＮＡＮＡＳＥＡ’Ｚ</t>
  </si>
  <si>
    <t>ＮＩＳＨＩＷＡＫＩ</t>
  </si>
  <si>
    <t>ＢＵＺＺ</t>
  </si>
  <si>
    <t>ＢＵＢＢＬＥＳ</t>
  </si>
  <si>
    <t>ＨＡＮＤＳ</t>
  </si>
  <si>
    <t>ＰＡＮＤＯＲＡ</t>
  </si>
  <si>
    <t>ＢＡＭＢＩ</t>
  </si>
  <si>
    <t>ｐｉｙｏｐｉｙｏ</t>
  </si>
  <si>
    <t>Ｂｅｌｉｅｖｅ</t>
  </si>
  <si>
    <t>ＰＯＯ</t>
  </si>
  <si>
    <t>ＦｅａｔｈｅｒＢ．Ｃ</t>
  </si>
  <si>
    <t>Ｆｕｔｕｒｅｓ</t>
  </si>
  <si>
    <t>Ｐｌａｓｍａ</t>
  </si>
  <si>
    <t>ＰＬＡＤ</t>
  </si>
  <si>
    <t>Ｐｌａｉｓｉｒ</t>
  </si>
  <si>
    <t>Ｖｏｌａｎｏ</t>
  </si>
  <si>
    <t>Ｗｈｉｔｅ　ｓｈｕｔｔｌｅ</t>
  </si>
  <si>
    <t>ＭＹＮＳ。</t>
  </si>
  <si>
    <t>Ｍｉｌｋｙｗａｙ</t>
  </si>
  <si>
    <t>武庫ＢＣ</t>
  </si>
  <si>
    <t>安室ＳＥＬＦＩＳＨ</t>
  </si>
  <si>
    <t>ｒａｌｌｙ</t>
  </si>
  <si>
    <t>ＲＥＡＬ</t>
  </si>
  <si>
    <t>ＬＵＮＡ</t>
  </si>
  <si>
    <t>ＬＡＤＹＢＵＧ</t>
  </si>
  <si>
    <t>Ｒｏｃｋ　ｏｎ</t>
  </si>
  <si>
    <t>ＹＢＳ</t>
  </si>
  <si>
    <t>神戸市立六甲アイランド高校</t>
    <phoneticPr fontId="3"/>
  </si>
  <si>
    <t>あい＆あい</t>
  </si>
  <si>
    <t>あくらＢＣ</t>
  </si>
  <si>
    <t>大手前大学</t>
    <phoneticPr fontId="3"/>
  </si>
  <si>
    <t>　</t>
    <phoneticPr fontId="3"/>
  </si>
  <si>
    <t>サンプル</t>
    <phoneticPr fontId="3"/>
  </si>
  <si>
    <t>登録番号</t>
    <rPh sb="0" eb="2">
      <t>トウロク</t>
    </rPh>
    <rPh sb="2" eb="4">
      <t>バンゴウ</t>
    </rPh>
    <phoneticPr fontId="3"/>
  </si>
  <si>
    <r>
      <t>登録順ｎｏ１～６９は同じクラブ内　　</t>
    </r>
    <r>
      <rPr>
        <sz val="11"/>
        <color rgb="FFFF0000"/>
        <rFont val="ＭＳ Ｐゴシック"/>
        <family val="3"/>
        <charset val="128"/>
      </rPr>
      <t>他のチームの入力は　７０～１１５へ</t>
    </r>
    <rPh sb="0" eb="2">
      <t>トウロク</t>
    </rPh>
    <rPh sb="2" eb="3">
      <t>ジュン</t>
    </rPh>
    <rPh sb="10" eb="11">
      <t>オナ</t>
    </rPh>
    <rPh sb="15" eb="16">
      <t>ナイ</t>
    </rPh>
    <rPh sb="18" eb="19">
      <t>タ</t>
    </rPh>
    <rPh sb="24" eb="26">
      <t>ニュウリョク</t>
    </rPh>
    <phoneticPr fontId="3"/>
  </si>
  <si>
    <t>あなたの登録団体名</t>
    <rPh sb="4" eb="6">
      <t>トウロク</t>
    </rPh>
    <rPh sb="6" eb="8">
      <t>ダンタイ</t>
    </rPh>
    <rPh sb="8" eb="9">
      <t>メイ</t>
    </rPh>
    <phoneticPr fontId="3"/>
  </si>
  <si>
    <t>姓</t>
    <phoneticPr fontId="3"/>
  </si>
  <si>
    <t>名</t>
    <phoneticPr fontId="3"/>
  </si>
  <si>
    <t>姓ふりがな</t>
    <rPh sb="0" eb="1">
      <t>セイ</t>
    </rPh>
    <phoneticPr fontId="3"/>
  </si>
  <si>
    <t>名ふりがな</t>
    <rPh sb="0" eb="1">
      <t>メイ</t>
    </rPh>
    <phoneticPr fontId="3"/>
  </si>
  <si>
    <t>性別</t>
    <phoneticPr fontId="3"/>
  </si>
  <si>
    <t>申込責任者</t>
    <rPh sb="0" eb="2">
      <t>モウシコミ</t>
    </rPh>
    <rPh sb="2" eb="5">
      <t>セキニンシャ</t>
    </rPh>
    <phoneticPr fontId="3"/>
  </si>
  <si>
    <t>住所</t>
    <rPh sb="0" eb="2">
      <t>ジュウショ</t>
    </rPh>
    <phoneticPr fontId="3"/>
  </si>
  <si>
    <t>電話</t>
    <rPh sb="0" eb="2">
      <t>デンワ</t>
    </rPh>
    <phoneticPr fontId="3"/>
  </si>
  <si>
    <t>〒</t>
    <phoneticPr fontId="3"/>
  </si>
  <si>
    <t>他のチームの入力　　↓</t>
    <rPh sb="0" eb="1">
      <t>タ</t>
    </rPh>
    <rPh sb="6" eb="8">
      <t>ニュウリョク</t>
    </rPh>
    <phoneticPr fontId="3"/>
  </si>
  <si>
    <t>　　←　左の団体名を必ず画面右の団体名を選択して入力して下さい。　その後に薄緑の氏名から入力して下さい。</t>
    <rPh sb="4" eb="5">
      <t>ヒダリ</t>
    </rPh>
    <rPh sb="6" eb="9">
      <t>ダンタイメイ</t>
    </rPh>
    <rPh sb="10" eb="11">
      <t>カナラ</t>
    </rPh>
    <rPh sb="12" eb="14">
      <t>ガメン</t>
    </rPh>
    <rPh sb="14" eb="15">
      <t>ミギ</t>
    </rPh>
    <rPh sb="16" eb="19">
      <t>ダンタイメイ</t>
    </rPh>
    <rPh sb="20" eb="22">
      <t>センタク</t>
    </rPh>
    <rPh sb="24" eb="26">
      <t>ニュウリョク</t>
    </rPh>
    <rPh sb="28" eb="29">
      <t>クダ</t>
    </rPh>
    <rPh sb="35" eb="36">
      <t>アト</t>
    </rPh>
    <rPh sb="37" eb="39">
      <t>ウスミドリ</t>
    </rPh>
    <rPh sb="40" eb="42">
      <t>シメイ</t>
    </rPh>
    <rPh sb="44" eb="46">
      <t>ニュウリョク</t>
    </rPh>
    <rPh sb="48" eb="49">
      <t>クダ</t>
    </rPh>
    <phoneticPr fontId="3"/>
  </si>
  <si>
    <t>←　必ず入力して下さい</t>
    <rPh sb="2" eb="3">
      <t>カナラ</t>
    </rPh>
    <rPh sb="4" eb="6">
      <t>ニュウリョク</t>
    </rPh>
    <rPh sb="8" eb="9">
      <t>クダ</t>
    </rPh>
    <phoneticPr fontId="3"/>
  </si>
  <si>
    <t>領収書の有無</t>
    <rPh sb="0" eb="3">
      <t>リョウシュウショ</t>
    </rPh>
    <rPh sb="4" eb="6">
      <t>ユウム</t>
    </rPh>
    <phoneticPr fontId="3"/>
  </si>
  <si>
    <t>－</t>
    <phoneticPr fontId="3"/>
  </si>
  <si>
    <t>兵庫県バドミントン協会申込書</t>
    <rPh sb="0" eb="3">
      <t>ヒョウゴケン</t>
    </rPh>
    <rPh sb="9" eb="11">
      <t>キョウカイ</t>
    </rPh>
    <rPh sb="11" eb="13">
      <t>モウシコミ</t>
    </rPh>
    <rPh sb="13" eb="14">
      <t>ショ</t>
    </rPh>
    <phoneticPr fontId="3"/>
  </si>
  <si>
    <t>県民大会</t>
    <rPh sb="0" eb="2">
      <t>ケンミン</t>
    </rPh>
    <rPh sb="2" eb="4">
      <t>タイカイ</t>
    </rPh>
    <phoneticPr fontId="3"/>
  </si>
  <si>
    <t>県総合</t>
    <rPh sb="0" eb="1">
      <t>ケン</t>
    </rPh>
    <rPh sb="1" eb="3">
      <t>ソウゴウ</t>
    </rPh>
    <phoneticPr fontId="3"/>
  </si>
  <si>
    <t>カーニバル大会</t>
    <rPh sb="5" eb="7">
      <t>タイカイ</t>
    </rPh>
    <phoneticPr fontId="3"/>
  </si>
  <si>
    <t>全日本シニア</t>
    <rPh sb="0" eb="3">
      <t>ゼンニホン</t>
    </rPh>
    <phoneticPr fontId="3"/>
  </si>
  <si>
    <t>近畿総合一般</t>
    <rPh sb="0" eb="2">
      <t>キンキ</t>
    </rPh>
    <rPh sb="2" eb="4">
      <t>ソウゴウ</t>
    </rPh>
    <rPh sb="4" eb="6">
      <t>イッパン</t>
    </rPh>
    <phoneticPr fontId="3"/>
  </si>
  <si>
    <t>近畿総合シニア</t>
    <rPh sb="0" eb="2">
      <t>キンキ</t>
    </rPh>
    <rPh sb="2" eb="4">
      <t>ソウゴウ</t>
    </rPh>
    <phoneticPr fontId="3"/>
  </si>
  <si>
    <t>全日本社会人</t>
    <rPh sb="0" eb="3">
      <t>ゼンニホン</t>
    </rPh>
    <rPh sb="3" eb="6">
      <t>シャカイジン</t>
    </rPh>
    <phoneticPr fontId="3"/>
  </si>
  <si>
    <t>使い方について</t>
    <rPh sb="0" eb="1">
      <t>ツカ</t>
    </rPh>
    <rPh sb="2" eb="3">
      <t>カタ</t>
    </rPh>
    <phoneticPr fontId="3"/>
  </si>
  <si>
    <t>登録マスターデータを作成して下さい。</t>
    <rPh sb="0" eb="2">
      <t>トウロク</t>
    </rPh>
    <rPh sb="10" eb="12">
      <t>サクセイ</t>
    </rPh>
    <rPh sb="14" eb="15">
      <t>クダ</t>
    </rPh>
    <phoneticPr fontId="3"/>
  </si>
  <si>
    <t>注意事項</t>
    <rPh sb="0" eb="2">
      <t>チュウイ</t>
    </rPh>
    <rPh sb="2" eb="4">
      <t>ジコウ</t>
    </rPh>
    <phoneticPr fontId="3"/>
  </si>
  <si>
    <t>ア）</t>
    <phoneticPr fontId="3"/>
  </si>
  <si>
    <t>１～６９迄は同一登録団体のクラブメンバーの入力</t>
    <rPh sb="4" eb="5">
      <t>マデ</t>
    </rPh>
    <rPh sb="6" eb="8">
      <t>ドウイツ</t>
    </rPh>
    <rPh sb="8" eb="10">
      <t>トウロク</t>
    </rPh>
    <rPh sb="10" eb="12">
      <t>ダンタイ</t>
    </rPh>
    <rPh sb="21" eb="23">
      <t>ニュウリョク</t>
    </rPh>
    <phoneticPr fontId="3"/>
  </si>
  <si>
    <t>イ）</t>
    <phoneticPr fontId="3"/>
  </si>
  <si>
    <t>７０～１１５迄は貴クラブが他のチームの選手と組むばあい入力して下さい。</t>
    <rPh sb="6" eb="7">
      <t>マデ</t>
    </rPh>
    <rPh sb="8" eb="9">
      <t>キ</t>
    </rPh>
    <rPh sb="13" eb="14">
      <t>タ</t>
    </rPh>
    <rPh sb="19" eb="21">
      <t>センシュ</t>
    </rPh>
    <rPh sb="22" eb="23">
      <t>ク</t>
    </rPh>
    <rPh sb="27" eb="29">
      <t>ニュウリョク</t>
    </rPh>
    <rPh sb="31" eb="32">
      <t>クダ</t>
    </rPh>
    <phoneticPr fontId="3"/>
  </si>
  <si>
    <t>ウ）</t>
    <phoneticPr fontId="3"/>
  </si>
  <si>
    <t>団体名は、各連盟の団体名をリストの中からコピー＆ペーストで入力して下さい。</t>
    <rPh sb="0" eb="3">
      <t>ダンタイメイ</t>
    </rPh>
    <rPh sb="5" eb="6">
      <t>カク</t>
    </rPh>
    <rPh sb="6" eb="8">
      <t>レンメイ</t>
    </rPh>
    <rPh sb="9" eb="12">
      <t>ダンタイメイ</t>
    </rPh>
    <rPh sb="17" eb="18">
      <t>ナカ</t>
    </rPh>
    <rPh sb="29" eb="31">
      <t>ニュウリョク</t>
    </rPh>
    <rPh sb="33" eb="34">
      <t>クダ</t>
    </rPh>
    <phoneticPr fontId="3"/>
  </si>
  <si>
    <t>エ）</t>
    <phoneticPr fontId="3"/>
  </si>
  <si>
    <t>シートの中の物は決して削除してはいけません。重要　データを作成しますので協力お願い致します。</t>
    <rPh sb="4" eb="5">
      <t>ナカ</t>
    </rPh>
    <rPh sb="6" eb="7">
      <t>モノ</t>
    </rPh>
    <rPh sb="8" eb="9">
      <t>ケッ</t>
    </rPh>
    <rPh sb="11" eb="13">
      <t>サクジョ</t>
    </rPh>
    <rPh sb="22" eb="24">
      <t>ジュウヨウ</t>
    </rPh>
    <rPh sb="29" eb="31">
      <t>サクセイ</t>
    </rPh>
    <rPh sb="36" eb="38">
      <t>キョウリョク</t>
    </rPh>
    <rPh sb="39" eb="40">
      <t>ネガ</t>
    </rPh>
    <rPh sb="41" eb="42">
      <t>イタ</t>
    </rPh>
    <phoneticPr fontId="3"/>
  </si>
  <si>
    <t>各申込書を作成</t>
    <rPh sb="0" eb="1">
      <t>カク</t>
    </rPh>
    <rPh sb="1" eb="3">
      <t>モウシコミ</t>
    </rPh>
    <rPh sb="3" eb="4">
      <t>ショ</t>
    </rPh>
    <rPh sb="5" eb="7">
      <t>サクセイ</t>
    </rPh>
    <phoneticPr fontId="3"/>
  </si>
  <si>
    <t>入力は登録マスターデータから選手の番号を入力する事で必要なデータが自動入力になります。</t>
    <rPh sb="0" eb="2">
      <t>ニュウリョク</t>
    </rPh>
    <rPh sb="3" eb="5">
      <t>トウロク</t>
    </rPh>
    <rPh sb="14" eb="16">
      <t>センシュ</t>
    </rPh>
    <rPh sb="17" eb="19">
      <t>バンゴウ</t>
    </rPh>
    <rPh sb="20" eb="22">
      <t>ニュウリョク</t>
    </rPh>
    <rPh sb="24" eb="25">
      <t>コト</t>
    </rPh>
    <rPh sb="26" eb="28">
      <t>ヒツヨウ</t>
    </rPh>
    <rPh sb="33" eb="35">
      <t>ジドウ</t>
    </rPh>
    <rPh sb="35" eb="37">
      <t>ニュウリョク</t>
    </rPh>
    <phoneticPr fontId="3"/>
  </si>
  <si>
    <t>あなたの登録団体名をりすとからコピー＆ペーストして下さい。</t>
    <rPh sb="4" eb="6">
      <t>トウロク</t>
    </rPh>
    <rPh sb="6" eb="9">
      <t>ダンタイメイ</t>
    </rPh>
    <rPh sb="25" eb="26">
      <t>クダ</t>
    </rPh>
    <phoneticPr fontId="3"/>
  </si>
  <si>
    <t>必須入力</t>
    <rPh sb="0" eb="2">
      <t>ヒッス</t>
    </rPh>
    <rPh sb="2" eb="4">
      <t>ニュウリョク</t>
    </rPh>
    <phoneticPr fontId="3"/>
  </si>
  <si>
    <t>１，</t>
    <phoneticPr fontId="3"/>
  </si>
  <si>
    <t>２，</t>
    <phoneticPr fontId="3"/>
  </si>
  <si>
    <t>申込責任者・〒・住所・電話を入力して下さい。</t>
    <rPh sb="0" eb="2">
      <t>モウシコミ</t>
    </rPh>
    <rPh sb="2" eb="5">
      <t>セキニンシャ</t>
    </rPh>
    <rPh sb="8" eb="10">
      <t>ジュウショ</t>
    </rPh>
    <rPh sb="11" eb="13">
      <t>デンワ</t>
    </rPh>
    <rPh sb="14" eb="16">
      <t>ニュウリョク</t>
    </rPh>
    <rPh sb="18" eb="19">
      <t>クダ</t>
    </rPh>
    <phoneticPr fontId="3"/>
  </si>
  <si>
    <t>３，</t>
    <phoneticPr fontId="3"/>
  </si>
  <si>
    <t>個人の情報を入力して下さい。</t>
    <rPh sb="0" eb="2">
      <t>コジン</t>
    </rPh>
    <rPh sb="3" eb="5">
      <t>ジョウホウ</t>
    </rPh>
    <rPh sb="6" eb="8">
      <t>ニュウリョク</t>
    </rPh>
    <rPh sb="10" eb="11">
      <t>クダ</t>
    </rPh>
    <phoneticPr fontId="3"/>
  </si>
  <si>
    <t>右のリスト　（１～６９は貴チームの選手　７０～１１５は、他のチームの方と組まれる選手）</t>
    <rPh sb="0" eb="1">
      <t>ミギ</t>
    </rPh>
    <rPh sb="12" eb="13">
      <t>キ</t>
    </rPh>
    <rPh sb="17" eb="19">
      <t>センシュ</t>
    </rPh>
    <rPh sb="28" eb="29">
      <t>タ</t>
    </rPh>
    <rPh sb="34" eb="35">
      <t>カタ</t>
    </rPh>
    <rPh sb="36" eb="37">
      <t>ク</t>
    </rPh>
    <rPh sb="40" eb="42">
      <t>センシュ</t>
    </rPh>
    <phoneticPr fontId="3"/>
  </si>
  <si>
    <t>から、選手番号を確認して番号を入力して下さい。</t>
    <rPh sb="3" eb="5">
      <t>センシュ</t>
    </rPh>
    <rPh sb="5" eb="7">
      <t>バンゴウ</t>
    </rPh>
    <rPh sb="8" eb="10">
      <t>カクニン</t>
    </rPh>
    <rPh sb="12" eb="14">
      <t>バンゴウ</t>
    </rPh>
    <rPh sb="15" eb="17">
      <t>ニュウリョク</t>
    </rPh>
    <rPh sb="19" eb="20">
      <t>クダ</t>
    </rPh>
    <phoneticPr fontId="3"/>
  </si>
  <si>
    <t>領収書が必要な方は、入力リストから選択して下さい。</t>
    <rPh sb="0" eb="3">
      <t>リョウシュウショ</t>
    </rPh>
    <rPh sb="4" eb="6">
      <t>ヒツヨウ</t>
    </rPh>
    <rPh sb="7" eb="8">
      <t>カタ</t>
    </rPh>
    <rPh sb="10" eb="12">
      <t>ニュウリョク</t>
    </rPh>
    <rPh sb="17" eb="19">
      <t>センタク</t>
    </rPh>
    <rPh sb="21" eb="22">
      <t>クダ</t>
    </rPh>
    <phoneticPr fontId="3"/>
  </si>
  <si>
    <t>申込代表は、　　登録マスターデータに申込責任者・〒・住所・電話を入力して下さい。</t>
    <rPh sb="0" eb="2">
      <t>モウシコミ</t>
    </rPh>
    <rPh sb="2" eb="4">
      <t>ダイヒョウ</t>
    </rPh>
    <rPh sb="8" eb="10">
      <t>トウロク</t>
    </rPh>
    <phoneticPr fontId="3"/>
  </si>
  <si>
    <t>種目の参加数を入力して下さい。</t>
    <rPh sb="0" eb="2">
      <t>シュモク</t>
    </rPh>
    <rPh sb="3" eb="6">
      <t>サンカスウ</t>
    </rPh>
    <rPh sb="7" eb="9">
      <t>ニュウリョク</t>
    </rPh>
    <rPh sb="11" eb="12">
      <t>クダ</t>
    </rPh>
    <phoneticPr fontId="3"/>
  </si>
  <si>
    <t>各シートは、数式を入れてありますので基本は、触らないで下さい。どうしてもＰＧ上バグがあった場合のみ</t>
    <rPh sb="0" eb="1">
      <t>カク</t>
    </rPh>
    <rPh sb="6" eb="8">
      <t>スウシキ</t>
    </rPh>
    <rPh sb="9" eb="10">
      <t>イ</t>
    </rPh>
    <rPh sb="18" eb="20">
      <t>キホン</t>
    </rPh>
    <rPh sb="22" eb="23">
      <t>サワ</t>
    </rPh>
    <rPh sb="27" eb="28">
      <t>クダ</t>
    </rPh>
    <rPh sb="38" eb="39">
      <t>ジョウ</t>
    </rPh>
    <rPh sb="45" eb="47">
      <t>バアイ</t>
    </rPh>
    <phoneticPr fontId="3"/>
  </si>
  <si>
    <t>数式の変更・セルの処理をしなければならない場合はシートの保護を解除して修正して下さい。</t>
    <rPh sb="0" eb="2">
      <t>スウシキ</t>
    </rPh>
    <rPh sb="3" eb="5">
      <t>ヘンコウ</t>
    </rPh>
    <rPh sb="9" eb="11">
      <t>ショリ</t>
    </rPh>
    <rPh sb="21" eb="23">
      <t>バアイ</t>
    </rPh>
    <rPh sb="28" eb="30">
      <t>ホゴ</t>
    </rPh>
    <rPh sb="31" eb="33">
      <t>カイジョ</t>
    </rPh>
    <rPh sb="35" eb="37">
      <t>シュウセイ</t>
    </rPh>
    <rPh sb="39" eb="40">
      <t>クダ</t>
    </rPh>
    <phoneticPr fontId="3"/>
  </si>
  <si>
    <t>各シートのパスワード</t>
    <rPh sb="0" eb="1">
      <t>カク</t>
    </rPh>
    <phoneticPr fontId="3"/>
  </si>
  <si>
    <t>シート内の行と列の削除は絶対しないで下さい。</t>
    <rPh sb="3" eb="4">
      <t>ナイ</t>
    </rPh>
    <rPh sb="5" eb="6">
      <t>ギョウ</t>
    </rPh>
    <rPh sb="7" eb="8">
      <t>レツ</t>
    </rPh>
    <rPh sb="9" eb="11">
      <t>サクジョ</t>
    </rPh>
    <rPh sb="12" eb="14">
      <t>ゼッタイ</t>
    </rPh>
    <rPh sb="18" eb="19">
      <t>クダ</t>
    </rPh>
    <phoneticPr fontId="3"/>
  </si>
  <si>
    <t>あなたの登録団体名</t>
    <phoneticPr fontId="3"/>
  </si>
  <si>
    <t>流通科学大学</t>
    <phoneticPr fontId="3"/>
  </si>
  <si>
    <t>ソート（並び替え）</t>
    <rPh sb="4" eb="5">
      <t>ナラ</t>
    </rPh>
    <rPh sb="6" eb="7">
      <t>カ</t>
    </rPh>
    <phoneticPr fontId="3"/>
  </si>
  <si>
    <t>水色のエリアを選択してデータのソートから行って下さい。</t>
    <rPh sb="0" eb="2">
      <t>ミズイロ</t>
    </rPh>
    <rPh sb="7" eb="9">
      <t>センタク</t>
    </rPh>
    <rPh sb="20" eb="21">
      <t>オコナ</t>
    </rPh>
    <rPh sb="23" eb="24">
      <t>クダ</t>
    </rPh>
    <phoneticPr fontId="3"/>
  </si>
  <si>
    <t>Ｓｕｐｅｒ　Ｂｉｒｄ</t>
  </si>
  <si>
    <t>シャトル</t>
  </si>
  <si>
    <t>ペガサス</t>
  </si>
  <si>
    <t>日本製鉄</t>
  </si>
  <si>
    <r>
      <t>団体名を</t>
    </r>
    <r>
      <rPr>
        <b/>
        <sz val="11"/>
        <rFont val="ＭＳ Ｐゴシック"/>
        <family val="3"/>
        <charset val="128"/>
      </rPr>
      <t>右下</t>
    </r>
    <r>
      <rPr>
        <b/>
        <sz val="11"/>
        <color rgb="FFFF0000"/>
        <rFont val="ＭＳ Ｐゴシック"/>
        <family val="3"/>
        <charset val="128"/>
      </rPr>
      <t>から選んでで</t>
    </r>
    <r>
      <rPr>
        <b/>
        <sz val="11"/>
        <rFont val="ＭＳ Ｐゴシック"/>
        <family val="3"/>
        <charset val="128"/>
      </rPr>
      <t>コピー＆ペースト</t>
    </r>
    <r>
      <rPr>
        <b/>
        <sz val="11"/>
        <color rgb="FFFF0000"/>
        <rFont val="ＭＳ Ｐゴシック"/>
        <family val="3"/>
        <charset val="128"/>
      </rPr>
      <t>で入力して下さい。</t>
    </r>
    <rPh sb="0" eb="3">
      <t>ダンタイメイ</t>
    </rPh>
    <rPh sb="4" eb="5">
      <t>ミギ</t>
    </rPh>
    <rPh sb="5" eb="6">
      <t>シタ</t>
    </rPh>
    <rPh sb="8" eb="9">
      <t>エラ</t>
    </rPh>
    <rPh sb="21" eb="23">
      <t>ニュウリョク</t>
    </rPh>
    <rPh sb="25" eb="26">
      <t>クダ</t>
    </rPh>
    <phoneticPr fontId="3"/>
  </si>
  <si>
    <t>混合複</t>
    <rPh sb="0" eb="2">
      <t>コンゴウ</t>
    </rPh>
    <rPh sb="2" eb="3">
      <t>フク</t>
    </rPh>
    <phoneticPr fontId="3"/>
  </si>
  <si>
    <t>シングルス</t>
    <phoneticPr fontId="3"/>
  </si>
  <si>
    <t>ダブルス</t>
    <phoneticPr fontId="3"/>
  </si>
  <si>
    <t>登録試合申込5.0.2</t>
    <rPh sb="0" eb="2">
      <t>トウロク</t>
    </rPh>
    <rPh sb="2" eb="4">
      <t>シアイ</t>
    </rPh>
    <rPh sb="4" eb="6">
      <t>モウシコミ</t>
    </rPh>
    <phoneticPr fontId="3"/>
  </si>
  <si>
    <t>2021.11.17</t>
    <phoneticPr fontId="3"/>
  </si>
  <si>
    <t>(Ver.5.0.2  近畿総合・シニアの参加金額　単・複のみに変更)</t>
    <rPh sb="12" eb="14">
      <t>キンキ</t>
    </rPh>
    <rPh sb="14" eb="16">
      <t>ソウゴウ</t>
    </rPh>
    <rPh sb="21" eb="23">
      <t>サンカ</t>
    </rPh>
    <rPh sb="23" eb="25">
      <t>キンガク</t>
    </rPh>
    <rPh sb="26" eb="27">
      <t>タン</t>
    </rPh>
    <rPh sb="28" eb="29">
      <t>フク</t>
    </rPh>
    <rPh sb="32" eb="34">
      <t>ヘンコウ</t>
    </rPh>
    <phoneticPr fontId="3"/>
  </si>
  <si>
    <t>2022年度版</t>
    <rPh sb="4" eb="5">
      <t>ネン</t>
    </rPh>
    <rPh sb="5" eb="6">
      <t>ド</t>
    </rPh>
    <rPh sb="6" eb="7">
      <t>バン</t>
    </rPh>
    <phoneticPr fontId="3"/>
  </si>
  <si>
    <t>第３７回兵庫県バドミントンカーニバル大会　　　　参加申込書</t>
    <rPh sb="0" eb="1">
      <t>ダイ</t>
    </rPh>
    <rPh sb="3" eb="4">
      <t>カイ</t>
    </rPh>
    <rPh sb="4" eb="7">
      <t>ヒョウゴケン</t>
    </rPh>
    <rPh sb="18" eb="20">
      <t>タイカイ</t>
    </rPh>
    <rPh sb="24" eb="26">
      <t>サンカ</t>
    </rPh>
    <rPh sb="26" eb="29">
      <t>モウシコミショ</t>
    </rPh>
    <phoneticPr fontId="3"/>
  </si>
  <si>
    <t>第７１回近畿総合バドミントン選手権大会（一般の部）大会申込書（推薦分）</t>
    <rPh sb="0" eb="1">
      <t>ダイ</t>
    </rPh>
    <rPh sb="3" eb="4">
      <t>カイ</t>
    </rPh>
    <rPh sb="4" eb="6">
      <t>キンキ</t>
    </rPh>
    <rPh sb="6" eb="8">
      <t>ソウゴウ</t>
    </rPh>
    <rPh sb="14" eb="17">
      <t>センシュケン</t>
    </rPh>
    <rPh sb="17" eb="19">
      <t>タイカイ</t>
    </rPh>
    <rPh sb="20" eb="22">
      <t>イッパン</t>
    </rPh>
    <rPh sb="23" eb="24">
      <t>ブ</t>
    </rPh>
    <rPh sb="25" eb="27">
      <t>タイカイ</t>
    </rPh>
    <rPh sb="27" eb="29">
      <t>モウシコミ</t>
    </rPh>
    <rPh sb="29" eb="30">
      <t>ショ</t>
    </rPh>
    <rPh sb="31" eb="33">
      <t>スイセン</t>
    </rPh>
    <rPh sb="33" eb="34">
      <t>ブン</t>
    </rPh>
    <phoneticPr fontId="3"/>
  </si>
  <si>
    <t>第２０回近畿総合バドミントン選手権大会（シニアの部）大会申込書（推薦分）</t>
    <rPh sb="0" eb="1">
      <t>ダイ</t>
    </rPh>
    <rPh sb="3" eb="4">
      <t>カイ</t>
    </rPh>
    <rPh sb="4" eb="6">
      <t>キンキ</t>
    </rPh>
    <rPh sb="6" eb="8">
      <t>ソウゴウ</t>
    </rPh>
    <rPh sb="14" eb="17">
      <t>センシュケン</t>
    </rPh>
    <rPh sb="17" eb="19">
      <t>タイカイ</t>
    </rPh>
    <rPh sb="24" eb="25">
      <t>ブ</t>
    </rPh>
    <rPh sb="26" eb="28">
      <t>タイカイ</t>
    </rPh>
    <rPh sb="28" eb="30">
      <t>モウシコミ</t>
    </rPh>
    <rPh sb="30" eb="31">
      <t>ショ</t>
    </rPh>
    <rPh sb="32" eb="34">
      <t>スイセン</t>
    </rPh>
    <rPh sb="34" eb="35">
      <t>ブン</t>
    </rPh>
    <phoneticPr fontId="3"/>
  </si>
  <si>
    <t>第３９回全日本シニアバドミントン選手権大会　参加申込書</t>
    <rPh sb="0" eb="1">
      <t>ダイ</t>
    </rPh>
    <rPh sb="3" eb="4">
      <t>カイ</t>
    </rPh>
    <rPh sb="4" eb="7">
      <t>ゼンニホン</t>
    </rPh>
    <rPh sb="16" eb="19">
      <t>センシュケン</t>
    </rPh>
    <rPh sb="19" eb="21">
      <t>タイカイ</t>
    </rPh>
    <rPh sb="22" eb="24">
      <t>サンカ</t>
    </rPh>
    <rPh sb="24" eb="27">
      <t>モウシコミショ</t>
    </rPh>
    <phoneticPr fontId="3"/>
  </si>
  <si>
    <t>第６５回　全日本社会人バドミントン選手権大会　参加申込書</t>
    <rPh sb="0" eb="1">
      <t>ダイ</t>
    </rPh>
    <rPh sb="3" eb="4">
      <t>カイ</t>
    </rPh>
    <rPh sb="5" eb="8">
      <t>ゼンニホン</t>
    </rPh>
    <rPh sb="8" eb="10">
      <t>シャカイ</t>
    </rPh>
    <rPh sb="10" eb="11">
      <t>ジン</t>
    </rPh>
    <rPh sb="17" eb="20">
      <t>センシュケン</t>
    </rPh>
    <rPh sb="20" eb="22">
      <t>タイカイ</t>
    </rPh>
    <rPh sb="23" eb="25">
      <t>サンカ</t>
    </rPh>
    <rPh sb="25" eb="28">
      <t>モウシコミショ</t>
    </rPh>
    <phoneticPr fontId="3"/>
  </si>
  <si>
    <t>202２年4月からの大会の申込書</t>
    <rPh sb="4" eb="5">
      <t>ネン</t>
    </rPh>
    <rPh sb="6" eb="7">
      <t>ガツ</t>
    </rPh>
    <rPh sb="10" eb="12">
      <t>タイカイ</t>
    </rPh>
    <rPh sb="13" eb="15">
      <t>モウシコミ</t>
    </rPh>
    <rPh sb="15" eb="16">
      <t>ショ</t>
    </rPh>
    <phoneticPr fontId="3"/>
  </si>
  <si>
    <t>第７６回兵庫県民体育大会　参加申込書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</si>
</sst>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41" formatCode="_ * #,##0_ ;_ * \-#,##0_ ;_ * &quot;-&quot;_ ;_ @_ "/>
    <numFmt numFmtId="176" formatCode="[$-411]General"/>
    <numFmt numFmtId="177" formatCode="&quot;¥&quot;#,##0;[Red]&quot;¥-&quot;#,##0"/>
    <numFmt numFmtId="178" formatCode="[$-411]ge\.m\.d;@"/>
    <numFmt numFmtId="179" formatCode="yyyy/m/d;@"/>
    <numFmt numFmtId="180" formatCode="00000000"/>
    <numFmt numFmtId="181" formatCode="0000000000"/>
  </numFmts>
  <fonts count="6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HGP明朝E"/>
      <family val="1"/>
      <charset val="128"/>
    </font>
    <font>
      <sz val="11"/>
      <name val="HGP明朝E"/>
      <family val="1"/>
      <charset val="128"/>
    </font>
    <font>
      <b/>
      <sz val="11"/>
      <name val="HGP明朝E"/>
      <family val="1"/>
      <charset val="128"/>
    </font>
    <font>
      <sz val="9"/>
      <name val="HGP明朝E"/>
      <family val="1"/>
      <charset val="128"/>
    </font>
    <font>
      <sz val="8"/>
      <color indexed="55"/>
      <name val="HGP明朝E"/>
      <family val="1"/>
      <charset val="128"/>
    </font>
    <font>
      <sz val="14"/>
      <name val="HGP明朝E"/>
      <family val="1"/>
      <charset val="128"/>
    </font>
    <font>
      <sz val="12"/>
      <name val="HGP明朝E"/>
      <family val="1"/>
      <charset val="128"/>
    </font>
    <font>
      <sz val="10"/>
      <name val="HGP明朝E"/>
      <family val="1"/>
      <charset val="128"/>
    </font>
    <font>
      <sz val="16"/>
      <name val="HGP明朝E"/>
      <family val="1"/>
      <charset val="128"/>
    </font>
    <font>
      <sz val="11"/>
      <color indexed="10"/>
      <name val="HGP明朝E"/>
      <family val="1"/>
      <charset val="128"/>
    </font>
    <font>
      <b/>
      <sz val="9"/>
      <name val="HGP明朝E"/>
      <family val="1"/>
      <charset val="128"/>
    </font>
    <font>
      <b/>
      <sz val="20"/>
      <name val="HGP明朝E"/>
      <family val="1"/>
      <charset val="128"/>
    </font>
    <font>
      <sz val="11"/>
      <color indexed="9"/>
      <name val="HGP明朝E"/>
      <family val="1"/>
      <charset val="128"/>
    </font>
    <font>
      <b/>
      <sz val="14"/>
      <name val="ＭＳ Ｐゴシック"/>
      <family val="3"/>
      <charset val="128"/>
    </font>
    <font>
      <sz val="8"/>
      <name val="HGP明朝E"/>
      <family val="1"/>
      <charset val="128"/>
    </font>
    <font>
      <sz val="6"/>
      <name val="HGP明朝E"/>
      <family val="1"/>
      <charset val="128"/>
    </font>
    <font>
      <sz val="12"/>
      <color indexed="10"/>
      <name val="HGP明朝E"/>
      <family val="1"/>
      <charset val="128"/>
    </font>
    <font>
      <sz val="6"/>
      <color indexed="10"/>
      <name val="HGP明朝E"/>
      <family val="1"/>
      <charset val="128"/>
    </font>
    <font>
      <sz val="11"/>
      <color rgb="FFFF0000"/>
      <name val="ＭＳ Ｐゴシック"/>
      <family val="3"/>
      <charset val="128"/>
    </font>
    <font>
      <sz val="11"/>
      <color theme="0"/>
      <name val="ＭＳ Ｐゴシック"/>
      <family val="3"/>
      <charset val="128"/>
    </font>
    <font>
      <sz val="11"/>
      <color rgb="FFFF0000"/>
      <name val="HGP明朝E"/>
      <family val="1"/>
      <charset val="128"/>
    </font>
    <font>
      <sz val="12"/>
      <color rgb="FFFF0000"/>
      <name val="HGP明朝E"/>
      <family val="1"/>
      <charset val="128"/>
    </font>
    <font>
      <sz val="16"/>
      <color rgb="FFFF0000"/>
      <name val="HGP明朝E"/>
      <family val="1"/>
      <charset val="128"/>
    </font>
    <font>
      <b/>
      <sz val="20"/>
      <color rgb="FFFF0000"/>
      <name val="ＭＳ Ｐゴシック"/>
      <family val="3"/>
      <charset val="128"/>
    </font>
    <font>
      <sz val="12"/>
      <color rgb="FFFF0000"/>
      <name val="ＭＳ Ｐゴシック"/>
      <family val="3"/>
      <charset val="128"/>
    </font>
    <font>
      <b/>
      <sz val="14"/>
      <color rgb="FFFF0000"/>
      <name val="ＭＳ Ｐゴシック"/>
      <family val="3"/>
      <charset val="128"/>
    </font>
    <font>
      <sz val="14"/>
      <name val="ＭＳ Ｐゴシック"/>
      <family val="3"/>
      <charset val="128"/>
    </font>
    <font>
      <sz val="10"/>
      <name val="ＭＳ Ｐ明朝"/>
      <family val="1"/>
      <charset val="128"/>
    </font>
    <font>
      <sz val="11"/>
      <color theme="1"/>
      <name val="ＭＳ Ｐゴシック"/>
      <family val="3"/>
      <charset val="128"/>
      <scheme val="minor"/>
    </font>
    <font>
      <b/>
      <sz val="11"/>
      <color theme="0"/>
      <name val="ＭＳ Ｐゴシック"/>
      <family val="3"/>
      <charset val="128"/>
    </font>
    <font>
      <sz val="10"/>
      <color rgb="FFFF0000"/>
      <name val="HGP明朝E"/>
      <family val="1"/>
      <charset val="128"/>
    </font>
    <font>
      <sz val="20"/>
      <color rgb="FFFF0000"/>
      <name val="HGP明朝E"/>
      <family val="1"/>
      <charset val="128"/>
    </font>
    <font>
      <sz val="10"/>
      <name val="ＭＳ Ｐゴシック"/>
      <family val="3"/>
      <charset val="128"/>
    </font>
    <font>
      <b/>
      <sz val="16"/>
      <color theme="0"/>
      <name val="ＭＳ Ｐゴシック"/>
      <family val="3"/>
      <charset val="128"/>
    </font>
    <font>
      <sz val="11"/>
      <color theme="0"/>
      <name val="HGP明朝E"/>
      <family val="1"/>
      <charset val="128"/>
    </font>
    <font>
      <b/>
      <sz val="12"/>
      <color rgb="FFFF0000"/>
      <name val="ＭＳ Ｐゴシック"/>
      <family val="3"/>
      <charset val="128"/>
    </font>
    <font>
      <sz val="18"/>
      <name val="ＭＳ Ｐゴシック"/>
      <family val="3"/>
      <charset val="128"/>
    </font>
    <font>
      <sz val="12"/>
      <name val="ＭＳ Ｐゴシック"/>
      <family val="3"/>
      <charset val="128"/>
    </font>
    <font>
      <b/>
      <sz val="48"/>
      <color rgb="FFFF0000"/>
      <name val="ＭＳ Ｐゴシック"/>
      <family val="3"/>
      <charset val="128"/>
    </font>
    <font>
      <b/>
      <sz val="18"/>
      <color rgb="FFFF0000"/>
      <name val="ＭＳ Ｐゴシック"/>
      <family val="3"/>
      <charset val="128"/>
    </font>
    <font>
      <sz val="18"/>
      <color rgb="FFFF0000"/>
      <name val="ＭＳ Ｐゴシック"/>
      <family val="3"/>
      <charset val="128"/>
    </font>
    <font>
      <b/>
      <sz val="16"/>
      <color rgb="FFFF0000"/>
      <name val="ＭＳ Ｐゴシック"/>
      <family val="3"/>
      <charset val="128"/>
    </font>
    <font>
      <b/>
      <sz val="12"/>
      <name val="ＭＳ Ｐゴシック"/>
      <family val="3"/>
      <charset val="128"/>
    </font>
    <font>
      <sz val="20"/>
      <color rgb="FF0070C0"/>
      <name val="ＭＳ Ｐゴシック"/>
      <family val="3"/>
      <charset val="128"/>
    </font>
    <font>
      <b/>
      <sz val="11"/>
      <color rgb="FFFF0000"/>
      <name val="ＭＳ Ｐゴシック"/>
      <family val="3"/>
      <charset val="128"/>
    </font>
    <font>
      <b/>
      <sz val="1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10"/>
        <bgColor indexed="64"/>
      </patternFill>
    </fill>
    <fill>
      <patternFill patternType="solid">
        <fgColor indexed="47"/>
        <bgColor indexed="64"/>
      </patternFill>
    </fill>
    <fill>
      <patternFill patternType="solid">
        <fgColor indexed="13"/>
        <bgColor indexed="64"/>
      </patternFill>
    </fill>
    <fill>
      <patternFill patternType="solid">
        <fgColor rgb="FFFF0000"/>
        <bgColor indexed="64"/>
      </patternFill>
    </fill>
    <fill>
      <patternFill patternType="solid">
        <fgColor rgb="FFB1F9A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00B0F0"/>
        <bgColor indexed="64"/>
      </patternFill>
    </fill>
    <fill>
      <patternFill patternType="solid">
        <fgColor theme="3" tint="0.39997558519241921"/>
        <bgColor indexed="64"/>
      </patternFill>
    </fill>
  </fills>
  <borders count="1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diagonal/>
    </border>
    <border>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dotted">
        <color indexed="64"/>
      </left>
      <right style="dotted">
        <color indexed="64"/>
      </right>
      <top style="dotted">
        <color indexed="64"/>
      </top>
      <bottom style="medium">
        <color indexed="64"/>
      </bottom>
      <diagonal/>
    </border>
    <border>
      <left/>
      <right/>
      <top/>
      <bottom style="medium">
        <color indexed="64"/>
      </bottom>
      <diagonal/>
    </border>
    <border>
      <left style="dotted">
        <color indexed="64"/>
      </left>
      <right style="dotted">
        <color indexed="64"/>
      </right>
      <top style="dotted">
        <color indexed="64"/>
      </top>
      <bottom/>
      <diagonal/>
    </border>
    <border>
      <left style="thin">
        <color indexed="64"/>
      </left>
      <right/>
      <top style="thin">
        <color indexed="64"/>
      </top>
      <bottom style="double">
        <color indexed="64"/>
      </bottom>
      <diagonal/>
    </border>
    <border>
      <left style="thin">
        <color indexed="64"/>
      </left>
      <right style="dotted">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medium">
        <color indexed="64"/>
      </bottom>
      <diagonal/>
    </border>
    <border>
      <left style="thin">
        <color indexed="64"/>
      </left>
      <right style="dotted">
        <color indexed="64"/>
      </right>
      <top style="thin">
        <color indexed="64"/>
      </top>
      <bottom style="double">
        <color indexed="64"/>
      </bottom>
      <diagonal/>
    </border>
    <border>
      <left style="thin">
        <color indexed="64"/>
      </left>
      <right style="dotted">
        <color indexed="64"/>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double">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tted">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dotted">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dotted">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dotted">
        <color indexed="64"/>
      </left>
      <right/>
      <top style="dotted">
        <color indexed="64"/>
      </top>
      <bottom style="dotted">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medium">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style="dotted">
        <color indexed="64"/>
      </top>
      <bottom style="medium">
        <color indexed="64"/>
      </bottom>
      <diagonal/>
    </border>
    <border>
      <left/>
      <right/>
      <top/>
      <bottom style="medium">
        <color auto="1"/>
      </bottom>
      <diagonal/>
    </border>
    <border>
      <left style="dotted">
        <color indexed="64"/>
      </left>
      <right style="dotted">
        <color indexed="64"/>
      </right>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dotted">
        <color indexed="64"/>
      </right>
      <top style="thin">
        <color indexed="64"/>
      </top>
      <bottom/>
      <diagonal/>
    </border>
    <border>
      <left style="thin">
        <color indexed="64"/>
      </left>
      <right style="thin">
        <color indexed="64"/>
      </right>
      <top/>
      <bottom style="double">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auto="1"/>
      </left>
      <right style="dotted">
        <color indexed="64"/>
      </right>
      <top style="medium">
        <color auto="1"/>
      </top>
      <bottom style="dotted">
        <color indexed="64"/>
      </bottom>
      <diagonal/>
    </border>
    <border>
      <left style="dotted">
        <color indexed="64"/>
      </left>
      <right/>
      <top style="medium">
        <color auto="1"/>
      </top>
      <bottom style="dotted">
        <color indexed="64"/>
      </bottom>
      <diagonal/>
    </border>
    <border>
      <left style="dotted">
        <color indexed="64"/>
      </left>
      <right style="dotted">
        <color indexed="64"/>
      </right>
      <top style="medium">
        <color auto="1"/>
      </top>
      <bottom style="dotted">
        <color indexed="64"/>
      </bottom>
      <diagonal/>
    </border>
    <border>
      <left style="dotted">
        <color indexed="64"/>
      </left>
      <right style="medium">
        <color auto="1"/>
      </right>
      <top style="medium">
        <color auto="1"/>
      </top>
      <bottom style="dotted">
        <color indexed="64"/>
      </bottom>
      <diagonal/>
    </border>
    <border>
      <left style="medium">
        <color auto="1"/>
      </left>
      <right style="dotted">
        <color indexed="64"/>
      </right>
      <top style="dotted">
        <color indexed="64"/>
      </top>
      <bottom style="dotted">
        <color indexed="64"/>
      </bottom>
      <diagonal/>
    </border>
    <border>
      <left style="dotted">
        <color indexed="64"/>
      </left>
      <right style="medium">
        <color auto="1"/>
      </right>
      <top style="dotted">
        <color indexed="64"/>
      </top>
      <bottom style="dotted">
        <color indexed="64"/>
      </bottom>
      <diagonal/>
    </border>
    <border>
      <left style="medium">
        <color auto="1"/>
      </left>
      <right style="dotted">
        <color indexed="64"/>
      </right>
      <top style="dotted">
        <color indexed="64"/>
      </top>
      <bottom/>
      <diagonal/>
    </border>
    <border>
      <left style="medium">
        <color auto="1"/>
      </left>
      <right style="dotted">
        <color indexed="64"/>
      </right>
      <top style="dotted">
        <color indexed="64"/>
      </top>
      <bottom style="medium">
        <color auto="1"/>
      </bottom>
      <diagonal/>
    </border>
    <border>
      <left style="dotted">
        <color indexed="64"/>
      </left>
      <right style="medium">
        <color auto="1"/>
      </right>
      <top style="dotted">
        <color indexed="64"/>
      </top>
      <bottom style="medium">
        <color auto="1"/>
      </bottom>
      <diagonal/>
    </border>
    <border>
      <left style="dotted">
        <color indexed="64"/>
      </left>
      <right/>
      <top style="dotted">
        <color indexed="64"/>
      </top>
      <bottom/>
      <diagonal/>
    </border>
    <border>
      <left style="dotted">
        <color indexed="64"/>
      </left>
      <right style="medium">
        <color auto="1"/>
      </right>
      <top style="dotted">
        <color indexed="64"/>
      </top>
      <bottom/>
      <diagonal/>
    </border>
    <border>
      <left style="medium">
        <color auto="1"/>
      </left>
      <right style="dotted">
        <color indexed="64"/>
      </right>
      <top/>
      <bottom style="dotted">
        <color indexed="64"/>
      </bottom>
      <diagonal/>
    </border>
    <border>
      <left style="dotted">
        <color indexed="64"/>
      </left>
      <right style="medium">
        <color auto="1"/>
      </right>
      <top/>
      <bottom style="dotted">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dotted">
        <color indexed="64"/>
      </left>
      <right style="dotted">
        <color indexed="64"/>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60">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76" fontId="5" fillId="0" borderId="0" applyBorder="0" applyProtection="0">
      <alignment vertical="center"/>
    </xf>
    <xf numFmtId="177" fontId="5" fillId="0" borderId="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0"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4"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 fillId="0" borderId="0"/>
    <xf numFmtId="0" fontId="2" fillId="0" borderId="0"/>
    <xf numFmtId="0" fontId="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4" borderId="0" applyNumberFormat="0" applyBorder="0" applyAlignment="0" applyProtection="0">
      <alignment vertical="center"/>
    </xf>
    <xf numFmtId="38" fontId="5" fillId="0" borderId="0" applyFont="0" applyFill="0" applyBorder="0" applyAlignment="0" applyProtection="0">
      <alignment vertical="center"/>
    </xf>
    <xf numFmtId="0" fontId="2" fillId="0" borderId="0"/>
    <xf numFmtId="0" fontId="5" fillId="0" borderId="0">
      <alignment vertical="center"/>
    </xf>
    <xf numFmtId="0" fontId="50" fillId="0" borderId="0">
      <alignment vertical="center"/>
    </xf>
    <xf numFmtId="0" fontId="1" fillId="0" borderId="0">
      <alignment vertical="center"/>
    </xf>
  </cellStyleXfs>
  <cellXfs count="506">
    <xf numFmtId="0" fontId="0" fillId="0" borderId="0" xfId="0">
      <alignment vertical="center"/>
    </xf>
    <xf numFmtId="14" fontId="0" fillId="0" borderId="0" xfId="0" applyNumberFormat="1">
      <alignment vertical="center"/>
    </xf>
    <xf numFmtId="0" fontId="0" fillId="0" borderId="0" xfId="0" applyAlignment="1">
      <alignment horizontal="center" vertical="center"/>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horizontal="right" vertical="center"/>
    </xf>
    <xf numFmtId="0" fontId="28" fillId="0" borderId="0" xfId="0" applyFont="1" applyAlignment="1">
      <alignment horizontal="center" vertical="center"/>
    </xf>
    <xf numFmtId="0" fontId="23"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center" vertical="center"/>
    </xf>
    <xf numFmtId="0" fontId="32" fillId="0" borderId="0" xfId="0" applyFont="1" applyAlignment="1">
      <alignment horizontal="left" vertical="center"/>
    </xf>
    <xf numFmtId="0" fontId="29" fillId="0" borderId="0" xfId="0" quotePrefix="1" applyFont="1" applyAlignment="1">
      <alignment horizontal="left" vertical="center"/>
    </xf>
    <xf numFmtId="0" fontId="28" fillId="0" borderId="0" xfId="0" applyFont="1" applyAlignment="1">
      <alignment vertical="center" wrapText="1"/>
    </xf>
    <xf numFmtId="0" fontId="23" fillId="0" borderId="0" xfId="0" applyFont="1" applyAlignment="1">
      <alignment horizontal="right" vertical="center" wrapText="1"/>
    </xf>
    <xf numFmtId="0" fontId="28" fillId="0" borderId="0" xfId="0" applyFont="1">
      <alignment vertical="center"/>
    </xf>
    <xf numFmtId="0" fontId="31" fillId="0" borderId="0" xfId="0" applyFont="1" applyAlignment="1">
      <alignment horizontal="right" vertical="center"/>
    </xf>
    <xf numFmtId="49" fontId="31" fillId="0" borderId="0" xfId="0" applyNumberFormat="1" applyFont="1" applyAlignment="1">
      <alignment horizontal="center" vertical="center" wrapText="1"/>
    </xf>
    <xf numFmtId="0" fontId="31" fillId="0" borderId="0" xfId="0" applyFont="1">
      <alignment vertical="center"/>
    </xf>
    <xf numFmtId="0" fontId="25" fillId="0" borderId="1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4" fillId="0" borderId="0" xfId="0" applyFont="1" applyAlignment="1">
      <alignment horizontal="center" vertical="center"/>
    </xf>
    <xf numFmtId="0" fontId="23" fillId="0" borderId="10" xfId="0" applyFont="1" applyBorder="1" applyAlignment="1">
      <alignment horizontal="center" vertical="center"/>
    </xf>
    <xf numFmtId="0" fontId="23" fillId="0" borderId="0" xfId="0" applyFont="1" applyAlignment="1">
      <alignment horizontal="left" vertical="center" indent="1"/>
    </xf>
    <xf numFmtId="41" fontId="27" fillId="0" borderId="0" xfId="0" applyNumberFormat="1" applyFont="1" applyAlignment="1">
      <alignment horizontal="right" vertical="center"/>
    </xf>
    <xf numFmtId="0" fontId="23" fillId="0" borderId="13" xfId="0" applyFont="1" applyBorder="1" applyAlignment="1">
      <alignment horizontal="right" vertical="center"/>
    </xf>
    <xf numFmtId="41" fontId="27" fillId="0" borderId="13" xfId="0" applyNumberFormat="1" applyFont="1" applyBorder="1" applyAlignment="1">
      <alignment horizontal="right" vertical="center"/>
    </xf>
    <xf numFmtId="0" fontId="23" fillId="0" borderId="13" xfId="0" applyFont="1" applyBorder="1" applyAlignment="1">
      <alignment horizontal="left" vertical="center"/>
    </xf>
    <xf numFmtId="0" fontId="23" fillId="0" borderId="14" xfId="0" applyFont="1" applyBorder="1" applyAlignment="1">
      <alignment horizontal="center" vertical="center"/>
    </xf>
    <xf numFmtId="0" fontId="23" fillId="0" borderId="15" xfId="0" applyFont="1" applyBorder="1" applyAlignment="1">
      <alignment horizontal="right" vertical="center"/>
    </xf>
    <xf numFmtId="41" fontId="27" fillId="0" borderId="15" xfId="0" applyNumberFormat="1" applyFont="1" applyBorder="1" applyAlignment="1">
      <alignment horizontal="center" vertical="center"/>
    </xf>
    <xf numFmtId="0" fontId="23" fillId="0" borderId="15" xfId="0" applyFont="1" applyBorder="1" applyAlignment="1">
      <alignment horizontal="left" vertical="center"/>
    </xf>
    <xf numFmtId="0" fontId="23" fillId="0" borderId="10" xfId="0" applyFont="1" applyBorder="1" applyAlignment="1">
      <alignment horizontal="right" vertical="center"/>
    </xf>
    <xf numFmtId="0" fontId="26" fillId="24" borderId="16" xfId="0" applyFont="1" applyFill="1" applyBorder="1" applyAlignment="1" applyProtection="1">
      <alignment horizontal="center" vertical="center"/>
      <protection locked="0"/>
    </xf>
    <xf numFmtId="0" fontId="26" fillId="24" borderId="17" xfId="0" applyFont="1" applyFill="1" applyBorder="1" applyAlignment="1" applyProtection="1">
      <alignment horizontal="center" vertical="center"/>
      <protection locked="0"/>
    </xf>
    <xf numFmtId="0" fontId="23" fillId="0" borderId="13" xfId="0" applyFont="1" applyBorder="1" applyAlignment="1">
      <alignment horizontal="center" vertical="center"/>
    </xf>
    <xf numFmtId="0" fontId="26" fillId="24" borderId="18" xfId="0" applyFont="1" applyFill="1" applyBorder="1" applyAlignment="1" applyProtection="1">
      <alignment horizontal="center" vertical="center"/>
      <protection locked="0"/>
    </xf>
    <xf numFmtId="0" fontId="23" fillId="0" borderId="13" xfId="0" applyFont="1" applyBorder="1" applyAlignment="1">
      <alignment horizontal="left" vertical="center" indent="1"/>
    </xf>
    <xf numFmtId="0" fontId="23" fillId="0" borderId="0" xfId="0" applyFont="1" applyAlignment="1">
      <alignment horizontal="left" vertical="center" shrinkToFit="1"/>
    </xf>
    <xf numFmtId="0" fontId="23" fillId="26" borderId="19" xfId="0" applyFont="1" applyFill="1" applyBorder="1">
      <alignment vertical="center"/>
    </xf>
    <xf numFmtId="178" fontId="23" fillId="0" borderId="0" xfId="0" applyNumberFormat="1" applyFont="1">
      <alignment vertical="center"/>
    </xf>
    <xf numFmtId="0" fontId="23" fillId="0" borderId="22" xfId="0" applyFont="1" applyBorder="1" applyAlignment="1">
      <alignment horizontal="center" vertical="center" shrinkToFit="1"/>
    </xf>
    <xf numFmtId="0" fontId="25" fillId="0" borderId="22"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6" fillId="24" borderId="24" xfId="0" applyFont="1" applyFill="1" applyBorder="1" applyAlignment="1" applyProtection="1">
      <alignment horizontal="center" vertical="center"/>
      <protection locked="0"/>
    </xf>
    <xf numFmtId="0" fontId="28" fillId="0" borderId="25" xfId="0" applyFont="1" applyBorder="1">
      <alignment vertical="center"/>
    </xf>
    <xf numFmtId="0" fontId="23" fillId="0" borderId="26" xfId="0" applyFont="1" applyBorder="1" applyAlignment="1">
      <alignment horizontal="center" vertical="center"/>
    </xf>
    <xf numFmtId="0" fontId="23" fillId="0" borderId="28" xfId="0" applyFont="1" applyBorder="1" applyAlignment="1">
      <alignment horizontal="center" vertical="center" shrinkToFit="1"/>
    </xf>
    <xf numFmtId="0" fontId="0" fillId="0" borderId="0" xfId="0" applyProtection="1">
      <alignment vertical="center"/>
      <protection locked="0"/>
    </xf>
    <xf numFmtId="14" fontId="0" fillId="0" borderId="0" xfId="0" applyNumberFormat="1" applyProtection="1">
      <alignment vertical="center"/>
      <protection locked="0"/>
    </xf>
    <xf numFmtId="0" fontId="0" fillId="24" borderId="19" xfId="0" applyFill="1" applyBorder="1" applyProtection="1">
      <alignment vertical="center"/>
      <protection locked="0"/>
    </xf>
    <xf numFmtId="0" fontId="0" fillId="24" borderId="33" xfId="0" applyFill="1" applyBorder="1" applyProtection="1">
      <alignment vertical="center"/>
      <protection locked="0"/>
    </xf>
    <xf numFmtId="0" fontId="0" fillId="0" borderId="0" xfId="0" applyAlignment="1">
      <alignment vertical="center" shrinkToFit="1"/>
    </xf>
    <xf numFmtId="0" fontId="0" fillId="24" borderId="35" xfId="0" applyFill="1" applyBorder="1" applyProtection="1">
      <alignment vertical="center"/>
      <protection locked="0"/>
    </xf>
    <xf numFmtId="0" fontId="23" fillId="24" borderId="0" xfId="0" applyFont="1" applyFill="1" applyAlignment="1" applyProtection="1">
      <alignment horizontal="center" vertical="center"/>
      <protection locked="0"/>
    </xf>
    <xf numFmtId="0" fontId="23" fillId="24" borderId="13" xfId="0" applyFont="1" applyFill="1" applyBorder="1" applyAlignment="1" applyProtection="1">
      <alignment horizontal="center" vertical="center"/>
      <protection locked="0"/>
    </xf>
    <xf numFmtId="0" fontId="29" fillId="0" borderId="0" xfId="0" applyFont="1">
      <alignment vertical="center"/>
    </xf>
    <xf numFmtId="0" fontId="29" fillId="0" borderId="0" xfId="0" quotePrefix="1" applyFont="1">
      <alignment vertical="center"/>
    </xf>
    <xf numFmtId="0" fontId="24" fillId="0" borderId="0" xfId="0" applyFont="1">
      <alignment vertical="center"/>
    </xf>
    <xf numFmtId="0" fontId="23" fillId="0" borderId="13" xfId="0" applyFont="1" applyBorder="1">
      <alignment vertical="center"/>
    </xf>
    <xf numFmtId="0" fontId="23" fillId="0" borderId="41" xfId="0" applyFont="1" applyBorder="1">
      <alignment vertical="center"/>
    </xf>
    <xf numFmtId="0" fontId="0" fillId="0" borderId="0" xfId="0" applyAlignment="1">
      <alignment horizontal="right" vertical="center"/>
    </xf>
    <xf numFmtId="179" fontId="23" fillId="0" borderId="0" xfId="0" applyNumberFormat="1" applyFont="1">
      <alignment vertical="center"/>
    </xf>
    <xf numFmtId="0" fontId="26" fillId="24" borderId="44" xfId="0" applyFont="1" applyFill="1" applyBorder="1" applyAlignment="1" applyProtection="1">
      <alignment horizontal="center" vertical="center"/>
      <protection locked="0"/>
    </xf>
    <xf numFmtId="0" fontId="26" fillId="24" borderId="45" xfId="0" applyFont="1" applyFill="1" applyBorder="1" applyAlignment="1" applyProtection="1">
      <alignment horizontal="center" vertical="center"/>
      <protection locked="0"/>
    </xf>
    <xf numFmtId="0" fontId="26" fillId="24" borderId="37" xfId="0" applyFont="1" applyFill="1" applyBorder="1" applyAlignment="1" applyProtection="1">
      <alignment horizontal="center" vertical="center"/>
      <protection locked="0"/>
    </xf>
    <xf numFmtId="0" fontId="26" fillId="24" borderId="12" xfId="0" applyFont="1" applyFill="1" applyBorder="1" applyAlignment="1" applyProtection="1">
      <alignment horizontal="center" vertical="center"/>
      <protection locked="0"/>
    </xf>
    <xf numFmtId="0" fontId="26" fillId="24" borderId="46" xfId="0" applyFont="1" applyFill="1" applyBorder="1" applyAlignment="1" applyProtection="1">
      <alignment horizontal="center" vertical="center"/>
      <protection locked="0"/>
    </xf>
    <xf numFmtId="0" fontId="26" fillId="24" borderId="47" xfId="0" applyFont="1" applyFill="1" applyBorder="1" applyAlignment="1" applyProtection="1">
      <alignment horizontal="center" vertical="center"/>
      <protection locked="0"/>
    </xf>
    <xf numFmtId="0" fontId="36"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37" fillId="0" borderId="22" xfId="0" applyFont="1" applyBorder="1" applyAlignment="1">
      <alignment horizontal="center" vertical="center" wrapText="1"/>
    </xf>
    <xf numFmtId="0" fontId="28" fillId="0" borderId="20" xfId="0" applyFont="1" applyBorder="1" applyAlignment="1" applyProtection="1">
      <alignment horizontal="center" vertical="center" shrinkToFit="1"/>
      <protection locked="0"/>
    </xf>
    <xf numFmtId="0" fontId="23" fillId="0" borderId="49" xfId="0" applyFont="1" applyBorder="1" applyAlignment="1">
      <alignment horizontal="center" vertical="center"/>
    </xf>
    <xf numFmtId="0" fontId="28" fillId="0" borderId="34" xfId="0" applyFont="1" applyBorder="1">
      <alignment vertical="center"/>
    </xf>
    <xf numFmtId="0" fontId="24" fillId="0" borderId="0" xfId="0" applyFont="1" applyAlignment="1">
      <alignment horizontal="center" vertical="center" shrinkToFit="1"/>
    </xf>
    <xf numFmtId="0" fontId="28" fillId="0" borderId="29" xfId="0" applyFont="1" applyBorder="1" applyAlignment="1">
      <alignment horizontal="left" vertical="center" shrinkToFit="1"/>
    </xf>
    <xf numFmtId="0" fontId="28" fillId="0" borderId="12" xfId="0" applyFont="1" applyBorder="1" applyAlignment="1">
      <alignment horizontal="left" vertical="center" shrinkToFit="1"/>
    </xf>
    <xf numFmtId="14" fontId="28" fillId="0" borderId="12" xfId="0" applyNumberFormat="1" applyFont="1" applyBorder="1" applyAlignment="1">
      <alignment horizontal="center" vertical="center"/>
    </xf>
    <xf numFmtId="0" fontId="28" fillId="0" borderId="12" xfId="0" applyFont="1" applyBorder="1" applyAlignment="1">
      <alignment horizontal="center" vertical="center"/>
    </xf>
    <xf numFmtId="0" fontId="28" fillId="0" borderId="56" xfId="0" applyFont="1" applyBorder="1" applyAlignment="1">
      <alignment horizontal="left" vertical="center" shrinkToFit="1"/>
    </xf>
    <xf numFmtId="14" fontId="28" fillId="0" borderId="56" xfId="0" applyNumberFormat="1" applyFont="1" applyBorder="1" applyAlignment="1">
      <alignment horizontal="center" vertical="center"/>
    </xf>
    <xf numFmtId="0" fontId="28" fillId="0" borderId="56" xfId="0" applyFont="1" applyBorder="1" applyAlignment="1">
      <alignment horizontal="center" vertical="center"/>
    </xf>
    <xf numFmtId="0" fontId="28" fillId="0" borderId="58" xfId="0" applyFont="1" applyBorder="1" applyAlignment="1">
      <alignment horizontal="left" vertical="center" shrinkToFit="1"/>
    </xf>
    <xf numFmtId="14" fontId="28" fillId="0" borderId="58" xfId="0" applyNumberFormat="1" applyFont="1" applyBorder="1" applyAlignment="1">
      <alignment horizontal="center" vertical="center"/>
    </xf>
    <xf numFmtId="0" fontId="28" fillId="0" borderId="58" xfId="0" applyFont="1" applyBorder="1" applyAlignment="1">
      <alignment horizontal="center" vertical="center"/>
    </xf>
    <xf numFmtId="0" fontId="28" fillId="0" borderId="48" xfId="0" applyFont="1" applyBorder="1" applyAlignment="1">
      <alignment horizontal="center" vertical="center"/>
    </xf>
    <xf numFmtId="0" fontId="28" fillId="0" borderId="51" xfId="0" applyFont="1" applyBorder="1" applyAlignment="1">
      <alignment horizontal="left" vertical="center" shrinkToFit="1"/>
    </xf>
    <xf numFmtId="0" fontId="28" fillId="0" borderId="51" xfId="0" applyFont="1" applyBorder="1" applyAlignment="1">
      <alignment horizontal="center" vertical="center"/>
    </xf>
    <xf numFmtId="0" fontId="28" fillId="0" borderId="48" xfId="0" applyFont="1" applyBorder="1" applyAlignment="1">
      <alignment horizontal="left" vertical="center" shrinkToFit="1"/>
    </xf>
    <xf numFmtId="14" fontId="28" fillId="0" borderId="48" xfId="0" applyNumberFormat="1" applyFont="1" applyBorder="1" applyAlignment="1">
      <alignment horizontal="center" vertical="center"/>
    </xf>
    <xf numFmtId="0" fontId="28" fillId="0" borderId="59" xfId="0" applyFont="1" applyBorder="1" applyAlignment="1">
      <alignment horizontal="left" vertical="center" shrinkToFit="1"/>
    </xf>
    <xf numFmtId="14" fontId="28" fillId="0" borderId="59" xfId="0" applyNumberFormat="1" applyFont="1" applyBorder="1" applyAlignment="1">
      <alignment horizontal="center" vertical="center"/>
    </xf>
    <xf numFmtId="0" fontId="28" fillId="0" borderId="59" xfId="0" applyFont="1" applyBorder="1" applyAlignment="1">
      <alignment horizontal="center" vertical="center"/>
    </xf>
    <xf numFmtId="0" fontId="28" fillId="0" borderId="50" xfId="0" applyFont="1" applyBorder="1" applyAlignment="1">
      <alignment horizontal="left" vertical="center" shrinkToFit="1"/>
    </xf>
    <xf numFmtId="14" fontId="28" fillId="0" borderId="50" xfId="0" applyNumberFormat="1" applyFont="1" applyBorder="1" applyAlignment="1">
      <alignment horizontal="center" vertical="center"/>
    </xf>
    <xf numFmtId="0" fontId="28" fillId="0" borderId="50" xfId="0" applyFont="1" applyBorder="1" applyAlignment="1">
      <alignment horizontal="center" vertical="center"/>
    </xf>
    <xf numFmtId="0" fontId="23" fillId="0" borderId="26" xfId="0" applyFont="1" applyBorder="1" applyAlignment="1">
      <alignment horizontal="center" vertical="center" shrinkToFit="1"/>
    </xf>
    <xf numFmtId="0" fontId="23" fillId="0" borderId="60" xfId="0" applyFont="1" applyBorder="1" applyAlignment="1">
      <alignment horizontal="center" vertical="center" shrinkToFit="1"/>
    </xf>
    <xf numFmtId="0" fontId="23" fillId="0" borderId="61" xfId="0" applyFont="1" applyBorder="1" applyAlignment="1">
      <alignment horizontal="center" vertical="center" shrinkToFit="1"/>
    </xf>
    <xf numFmtId="0" fontId="23" fillId="0" borderId="63" xfId="0" applyFont="1" applyBorder="1" applyAlignment="1">
      <alignment horizontal="center" vertical="center" shrinkToFit="1"/>
    </xf>
    <xf numFmtId="0" fontId="23" fillId="0" borderId="64" xfId="0" applyFont="1" applyBorder="1" applyAlignment="1">
      <alignment horizontal="center" vertical="center" shrinkToFit="1"/>
    </xf>
    <xf numFmtId="0" fontId="28" fillId="0" borderId="65" xfId="0" applyFont="1" applyBorder="1" applyAlignment="1">
      <alignment horizontal="center" vertical="center"/>
    </xf>
    <xf numFmtId="0" fontId="28" fillId="0" borderId="66" xfId="0" applyFont="1" applyBorder="1" applyAlignment="1">
      <alignment horizontal="center" vertical="center"/>
    </xf>
    <xf numFmtId="0" fontId="28" fillId="0" borderId="67" xfId="0" applyFont="1" applyBorder="1" applyAlignment="1">
      <alignment horizontal="center" vertical="center"/>
    </xf>
    <xf numFmtId="0" fontId="28" fillId="0" borderId="69" xfId="0" applyFont="1" applyBorder="1" applyAlignment="1">
      <alignment horizontal="center" vertical="center"/>
    </xf>
    <xf numFmtId="0" fontId="28" fillId="0" borderId="30" xfId="0" applyFont="1" applyBorder="1" applyAlignment="1" applyProtection="1">
      <alignment horizontal="center" vertical="center"/>
      <protection locked="0"/>
    </xf>
    <xf numFmtId="0" fontId="28" fillId="0" borderId="26" xfId="0" applyFont="1" applyBorder="1" applyAlignment="1">
      <alignment horizontal="center" vertical="center"/>
    </xf>
    <xf numFmtId="0" fontId="28" fillId="0" borderId="70" xfId="0" applyFont="1" applyBorder="1" applyAlignment="1">
      <alignment horizontal="center" vertical="center"/>
    </xf>
    <xf numFmtId="0" fontId="28" fillId="0" borderId="39" xfId="0" applyFont="1" applyBorder="1" applyAlignment="1">
      <alignment horizontal="left" vertical="center" shrinkToFit="1"/>
    </xf>
    <xf numFmtId="0" fontId="28" fillId="0" borderId="42" xfId="0" applyFont="1" applyBorder="1" applyAlignment="1">
      <alignment horizontal="left" vertical="center" shrinkToFit="1"/>
    </xf>
    <xf numFmtId="0" fontId="28" fillId="0" borderId="43" xfId="0" applyFont="1" applyBorder="1" applyAlignment="1">
      <alignment horizontal="center" vertical="center"/>
    </xf>
    <xf numFmtId="0" fontId="28" fillId="0" borderId="42" xfId="0" applyFont="1" applyBorder="1" applyAlignment="1">
      <alignment horizontal="center" vertical="center"/>
    </xf>
    <xf numFmtId="14" fontId="28" fillId="0" borderId="12" xfId="0" applyNumberFormat="1" applyFont="1" applyBorder="1" applyAlignment="1">
      <alignment horizontal="center" vertical="center" shrinkToFit="1"/>
    </xf>
    <xf numFmtId="14" fontId="28" fillId="0" borderId="51" xfId="0" applyNumberFormat="1" applyFont="1" applyBorder="1" applyAlignment="1">
      <alignment horizontal="center" vertical="center" shrinkToFit="1"/>
    </xf>
    <xf numFmtId="14" fontId="28" fillId="0" borderId="48" xfId="0" applyNumberFormat="1" applyFont="1" applyBorder="1" applyAlignment="1">
      <alignment horizontal="center" vertical="center" shrinkToFit="1"/>
    </xf>
    <xf numFmtId="14" fontId="28" fillId="0" borderId="50" xfId="0" applyNumberFormat="1" applyFont="1" applyBorder="1" applyAlignment="1">
      <alignment horizontal="center" vertical="center" shrinkToFit="1"/>
    </xf>
    <xf numFmtId="0" fontId="28" fillId="0" borderId="55" xfId="0" applyFont="1" applyBorder="1" applyAlignment="1">
      <alignment horizontal="center" vertical="center"/>
    </xf>
    <xf numFmtId="0" fontId="23" fillId="0" borderId="19" xfId="0" applyFont="1" applyBorder="1">
      <alignment vertical="center"/>
    </xf>
    <xf numFmtId="0" fontId="38" fillId="24" borderId="0" xfId="0" applyFont="1" applyFill="1" applyAlignment="1">
      <alignment horizontal="center" vertical="center" wrapText="1"/>
    </xf>
    <xf numFmtId="0" fontId="39" fillId="24" borderId="22" xfId="0" applyFont="1" applyFill="1" applyBorder="1" applyAlignment="1">
      <alignment horizontal="center" vertical="center" wrapText="1"/>
    </xf>
    <xf numFmtId="0" fontId="28" fillId="0" borderId="12" xfId="0" applyFont="1" applyBorder="1" applyAlignment="1" applyProtection="1">
      <alignment horizontal="center" vertical="center"/>
      <protection locked="0"/>
    </xf>
    <xf numFmtId="0" fontId="39" fillId="24" borderId="55" xfId="0" applyFont="1" applyFill="1" applyBorder="1" applyAlignment="1">
      <alignment horizontal="center" vertical="center" wrapText="1"/>
    </xf>
    <xf numFmtId="0" fontId="0" fillId="0" borderId="0" xfId="0" applyAlignment="1">
      <alignment vertical="center" wrapText="1"/>
    </xf>
    <xf numFmtId="0" fontId="6" fillId="25" borderId="19" xfId="0" applyFont="1" applyFill="1" applyBorder="1" applyAlignment="1">
      <alignment horizontal="left" vertical="center"/>
    </xf>
    <xf numFmtId="0" fontId="6" fillId="25" borderId="33" xfId="0" applyFont="1" applyFill="1" applyBorder="1" applyAlignment="1">
      <alignment horizontal="left" vertical="center"/>
    </xf>
    <xf numFmtId="0" fontId="23" fillId="0" borderId="0" xfId="0" applyFont="1" applyAlignment="1">
      <alignment horizontal="center" vertical="center" shrinkToFit="1"/>
    </xf>
    <xf numFmtId="0" fontId="0" fillId="24" borderId="19" xfId="0" applyFill="1" applyBorder="1" applyAlignment="1" applyProtection="1">
      <alignment horizontal="center" vertical="center"/>
      <protection locked="0"/>
    </xf>
    <xf numFmtId="0" fontId="0" fillId="24" borderId="35" xfId="0" applyFill="1" applyBorder="1" applyAlignment="1" applyProtection="1">
      <alignment horizontal="center" vertical="center"/>
      <protection locked="0"/>
    </xf>
    <xf numFmtId="0" fontId="0" fillId="24" borderId="33" xfId="0" applyFill="1" applyBorder="1" applyAlignment="1" applyProtection="1">
      <alignment horizontal="center" vertical="center"/>
      <protection locked="0"/>
    </xf>
    <xf numFmtId="0" fontId="42" fillId="0" borderId="0" xfId="0" applyFont="1" applyAlignment="1">
      <alignment horizontal="center" vertical="center"/>
    </xf>
    <xf numFmtId="0" fontId="42" fillId="0" borderId="0" xfId="0" applyFont="1">
      <alignment vertical="center"/>
    </xf>
    <xf numFmtId="0" fontId="28" fillId="0" borderId="29"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left" vertical="center"/>
    </xf>
    <xf numFmtId="0" fontId="23" fillId="0" borderId="21" xfId="0" applyFont="1" applyBorder="1" applyAlignment="1">
      <alignment horizontal="center" vertical="center"/>
    </xf>
    <xf numFmtId="0" fontId="28" fillId="0" borderId="27"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26" fillId="24" borderId="51" xfId="0" applyFont="1" applyFill="1" applyBorder="1" applyAlignment="1" applyProtection="1">
      <alignment horizontal="center" vertical="center"/>
      <protection locked="0"/>
    </xf>
    <xf numFmtId="0" fontId="26" fillId="24" borderId="48" xfId="0" applyFont="1" applyFill="1" applyBorder="1" applyAlignment="1" applyProtection="1">
      <alignment horizontal="center" vertical="center"/>
      <protection locked="0"/>
    </xf>
    <xf numFmtId="0" fontId="26" fillId="24" borderId="50" xfId="0" applyFont="1" applyFill="1" applyBorder="1" applyAlignment="1" applyProtection="1">
      <alignment horizontal="center" vertical="center"/>
      <protection locked="0"/>
    </xf>
    <xf numFmtId="0" fontId="0" fillId="0" borderId="0" xfId="0" applyAlignment="1" applyProtection="1">
      <alignment vertical="center" shrinkToFit="1"/>
      <protection locked="0"/>
    </xf>
    <xf numFmtId="0" fontId="46" fillId="0" borderId="0" xfId="0" applyFont="1">
      <alignment vertical="center"/>
    </xf>
    <xf numFmtId="0" fontId="28" fillId="0" borderId="90" xfId="0" applyFont="1" applyBorder="1" applyAlignment="1">
      <alignment horizontal="center" vertical="center"/>
    </xf>
    <xf numFmtId="0" fontId="28" fillId="0" borderId="91" xfId="0" applyFont="1" applyBorder="1" applyAlignment="1">
      <alignment horizontal="center" vertical="center"/>
    </xf>
    <xf numFmtId="0" fontId="28" fillId="0" borderId="41" xfId="0" applyFont="1" applyBorder="1" applyAlignment="1">
      <alignment horizontal="center" vertical="center"/>
    </xf>
    <xf numFmtId="0" fontId="28" fillId="0" borderId="92" xfId="0" applyFont="1" applyBorder="1" applyAlignment="1">
      <alignment horizontal="center" vertical="center"/>
    </xf>
    <xf numFmtId="0" fontId="28" fillId="0" borderId="93" xfId="0" applyFont="1" applyBorder="1" applyAlignment="1">
      <alignment horizontal="center" vertical="center"/>
    </xf>
    <xf numFmtId="14" fontId="28" fillId="0" borderId="57" xfId="0" applyNumberFormat="1" applyFont="1" applyBorder="1" applyAlignment="1">
      <alignment horizontal="center" vertical="center" shrinkToFit="1"/>
    </xf>
    <xf numFmtId="41" fontId="27" fillId="0" borderId="0" xfId="0" applyNumberFormat="1" applyFont="1" applyAlignment="1">
      <alignment horizontal="right" vertical="center" shrinkToFit="1"/>
    </xf>
    <xf numFmtId="41" fontId="27" fillId="0" borderId="15" xfId="0" applyNumberFormat="1" applyFont="1" applyBorder="1" applyAlignment="1">
      <alignment horizontal="center" vertical="center" shrinkToFit="1"/>
    </xf>
    <xf numFmtId="0" fontId="23" fillId="0" borderId="10" xfId="0" applyFont="1" applyBorder="1" applyAlignment="1">
      <alignment horizontal="left" vertical="center" shrinkToFit="1"/>
    </xf>
    <xf numFmtId="49" fontId="31" fillId="0" borderId="0" xfId="0" applyNumberFormat="1" applyFont="1" applyAlignment="1">
      <alignment horizontal="center" vertical="center" shrinkToFit="1"/>
    </xf>
    <xf numFmtId="0" fontId="28" fillId="0" borderId="94" xfId="0" applyFont="1" applyBorder="1" applyAlignment="1">
      <alignment horizontal="left" vertical="center" shrinkToFit="1"/>
    </xf>
    <xf numFmtId="0" fontId="28" fillId="0" borderId="95" xfId="0" applyFont="1" applyBorder="1" applyAlignment="1">
      <alignment horizontal="left" vertical="center" shrinkToFit="1"/>
    </xf>
    <xf numFmtId="0" fontId="28" fillId="0" borderId="96" xfId="0" applyFont="1" applyBorder="1" applyAlignment="1">
      <alignment horizontal="left" vertical="center" shrinkToFit="1"/>
    </xf>
    <xf numFmtId="0" fontId="28" fillId="0" borderId="36" xfId="0" applyFont="1" applyBorder="1" applyAlignment="1" applyProtection="1">
      <alignment horizontal="center" vertical="center" shrinkToFit="1"/>
      <protection locked="0"/>
    </xf>
    <xf numFmtId="0" fontId="28" fillId="0" borderId="71" xfId="0" applyFont="1" applyBorder="1" applyAlignment="1">
      <alignment horizontal="left" vertical="center" shrinkToFit="1"/>
    </xf>
    <xf numFmtId="0" fontId="28" fillId="0" borderId="97" xfId="0" applyFont="1" applyBorder="1" applyAlignment="1">
      <alignment horizontal="left" vertical="center" shrinkToFit="1"/>
    </xf>
    <xf numFmtId="0" fontId="28" fillId="0" borderId="98" xfId="0" applyFont="1" applyBorder="1" applyAlignment="1">
      <alignment horizontal="left" vertical="center" shrinkToFit="1"/>
    </xf>
    <xf numFmtId="0" fontId="28" fillId="0" borderId="52" xfId="0" applyFont="1" applyBorder="1" applyAlignment="1">
      <alignment horizontal="left" vertical="center" shrinkToFit="1"/>
    </xf>
    <xf numFmtId="14" fontId="28" fillId="0" borderId="52" xfId="0" applyNumberFormat="1" applyFont="1" applyBorder="1" applyAlignment="1">
      <alignment horizontal="center" vertical="center"/>
    </xf>
    <xf numFmtId="0" fontId="28" fillId="0" borderId="52" xfId="0" applyFont="1" applyBorder="1" applyAlignment="1">
      <alignment horizontal="center" vertical="center"/>
    </xf>
    <xf numFmtId="0" fontId="28" fillId="0" borderId="99" xfId="0" applyFont="1" applyBorder="1" applyAlignment="1" applyProtection="1">
      <alignment horizontal="center" vertical="center" shrinkToFit="1"/>
      <protection locked="0"/>
    </xf>
    <xf numFmtId="0" fontId="23" fillId="0" borderId="100" xfId="0" applyFont="1" applyBorder="1" applyAlignment="1">
      <alignment horizontal="center" vertical="center" shrinkToFit="1"/>
    </xf>
    <xf numFmtId="0" fontId="28" fillId="0" borderId="101" xfId="0" applyFont="1" applyBorder="1" applyAlignment="1" applyProtection="1">
      <alignment horizontal="center" vertical="center" shrinkToFit="1"/>
      <protection locked="0"/>
    </xf>
    <xf numFmtId="0" fontId="28" fillId="0" borderId="102" xfId="0" applyFont="1" applyBorder="1" applyAlignment="1">
      <alignment horizontal="left" vertical="center" shrinkToFit="1"/>
    </xf>
    <xf numFmtId="0" fontId="28" fillId="0" borderId="103" xfId="0" applyFont="1" applyBorder="1" applyAlignment="1" applyProtection="1">
      <alignment horizontal="center" vertical="center" shrinkToFit="1"/>
      <protection locked="0"/>
    </xf>
    <xf numFmtId="0" fontId="23" fillId="0" borderId="70" xfId="0" applyFont="1" applyBorder="1" applyAlignment="1">
      <alignment horizontal="center" vertical="center" shrinkToFit="1"/>
    </xf>
    <xf numFmtId="0" fontId="23" fillId="0" borderId="25" xfId="0" applyFont="1" applyBorder="1">
      <alignment vertical="center"/>
    </xf>
    <xf numFmtId="0" fontId="28" fillId="0" borderId="104" xfId="0" applyFont="1" applyBorder="1" applyAlignment="1">
      <alignment horizontal="left" vertical="center" shrinkToFit="1"/>
    </xf>
    <xf numFmtId="0" fontId="28" fillId="0" borderId="105" xfId="0" applyFont="1" applyBorder="1" applyAlignment="1" applyProtection="1">
      <alignment horizontal="center" vertical="center" shrinkToFit="1"/>
      <protection locked="0"/>
    </xf>
    <xf numFmtId="0" fontId="28" fillId="0" borderId="106" xfId="0" applyFont="1" applyBorder="1" applyAlignment="1" applyProtection="1">
      <alignment horizontal="center" vertical="center" shrinkToFit="1"/>
      <protection locked="0"/>
    </xf>
    <xf numFmtId="178" fontId="28" fillId="0" borderId="51" xfId="0" applyNumberFormat="1" applyFont="1" applyBorder="1" applyAlignment="1">
      <alignment horizontal="center" vertical="center" shrinkToFit="1"/>
    </xf>
    <xf numFmtId="178" fontId="28" fillId="0" borderId="48" xfId="0" applyNumberFormat="1" applyFont="1" applyBorder="1" applyAlignment="1">
      <alignment horizontal="center" vertical="center" shrinkToFit="1"/>
    </xf>
    <xf numFmtId="178" fontId="28" fillId="0" borderId="50" xfId="0" applyNumberFormat="1" applyFont="1" applyBorder="1" applyAlignment="1">
      <alignment horizontal="center" vertical="center" shrinkToFit="1"/>
    </xf>
    <xf numFmtId="41" fontId="27" fillId="0" borderId="13" xfId="0" applyNumberFormat="1" applyFont="1" applyBorder="1" applyAlignment="1">
      <alignment horizontal="right" vertical="center" shrinkToFit="1"/>
    </xf>
    <xf numFmtId="49" fontId="31" fillId="0" borderId="0" xfId="0" applyNumberFormat="1" applyFont="1" applyAlignment="1">
      <alignment horizontal="center" vertical="center" wrapText="1" shrinkToFit="1"/>
    </xf>
    <xf numFmtId="0" fontId="23" fillId="0" borderId="12" xfId="0" applyFont="1" applyBorder="1" applyAlignment="1">
      <alignment horizontal="center" vertical="center" shrinkToFit="1"/>
    </xf>
    <xf numFmtId="0" fontId="23" fillId="0" borderId="27" xfId="0" applyFont="1" applyBorder="1" applyAlignment="1">
      <alignment horizontal="center" vertical="center"/>
    </xf>
    <xf numFmtId="0" fontId="0" fillId="0" borderId="0" xfId="0" applyAlignment="1">
      <alignment horizontal="left" vertical="center" indent="1"/>
    </xf>
    <xf numFmtId="41" fontId="48" fillId="0" borderId="0" xfId="0" applyNumberFormat="1" applyFont="1" applyAlignment="1">
      <alignment horizontal="right" vertical="center"/>
    </xf>
    <xf numFmtId="0" fontId="27" fillId="0" borderId="10" xfId="0" applyFont="1" applyBorder="1" applyAlignment="1">
      <alignment horizontal="center" vertical="center"/>
    </xf>
    <xf numFmtId="0" fontId="23" fillId="0" borderId="11" xfId="0" applyFont="1" applyBorder="1" applyAlignment="1">
      <alignment horizontal="center" vertical="center" shrinkToFit="1"/>
    </xf>
    <xf numFmtId="41" fontId="28" fillId="0" borderId="15" xfId="0" applyNumberFormat="1" applyFont="1" applyBorder="1" applyAlignment="1">
      <alignment horizontal="center" vertical="center"/>
    </xf>
    <xf numFmtId="41" fontId="23" fillId="0" borderId="13" xfId="0" applyNumberFormat="1" applyFont="1" applyBorder="1" applyAlignment="1">
      <alignment horizontal="center" vertical="center"/>
    </xf>
    <xf numFmtId="41" fontId="23" fillId="0" borderId="0" xfId="0" applyNumberFormat="1" applyFont="1" applyAlignment="1">
      <alignment horizontal="center" vertical="center"/>
    </xf>
    <xf numFmtId="0" fontId="31" fillId="0" borderId="107" xfId="0" applyFont="1" applyBorder="1" applyAlignment="1">
      <alignment horizontal="center" vertical="center"/>
    </xf>
    <xf numFmtId="0" fontId="25" fillId="0" borderId="22" xfId="0" applyFont="1" applyBorder="1" applyAlignment="1">
      <alignment horizontal="center" vertical="center"/>
    </xf>
    <xf numFmtId="0" fontId="25" fillId="0" borderId="22" xfId="0" applyFont="1" applyBorder="1" applyAlignment="1">
      <alignment horizontal="center" vertical="center" shrinkToFit="1"/>
    </xf>
    <xf numFmtId="0" fontId="23" fillId="0" borderId="26" xfId="0" applyFont="1" applyBorder="1" applyAlignment="1" applyProtection="1">
      <alignment horizontal="center" vertical="center" shrinkToFit="1"/>
      <protection locked="0"/>
    </xf>
    <xf numFmtId="0" fontId="28" fillId="0" borderId="56" xfId="0" applyFont="1" applyBorder="1" applyAlignment="1" applyProtection="1">
      <alignment horizontal="center" vertical="center"/>
      <protection locked="0"/>
    </xf>
    <xf numFmtId="0" fontId="23" fillId="0" borderId="100" xfId="0" applyFont="1" applyBorder="1" applyAlignment="1" applyProtection="1">
      <alignment horizontal="center" vertical="center" shrinkToFit="1"/>
      <protection locked="0"/>
    </xf>
    <xf numFmtId="0" fontId="23" fillId="0" borderId="61" xfId="0" applyFont="1" applyBorder="1" applyAlignment="1" applyProtection="1">
      <alignment horizontal="center" vertical="center" shrinkToFit="1"/>
      <protection locked="0"/>
    </xf>
    <xf numFmtId="0" fontId="23" fillId="0" borderId="64" xfId="0" applyFont="1" applyBorder="1" applyAlignment="1" applyProtection="1">
      <alignment horizontal="center" vertical="center" shrinkToFit="1"/>
      <protection locked="0"/>
    </xf>
    <xf numFmtId="0" fontId="28" fillId="0" borderId="12" xfId="0" applyFont="1" applyBorder="1" applyAlignment="1" applyProtection="1">
      <alignment horizontal="left" vertical="center" shrinkToFit="1"/>
      <protection locked="0"/>
    </xf>
    <xf numFmtId="0" fontId="28" fillId="0" borderId="56" xfId="0" applyFont="1" applyBorder="1" applyAlignment="1" applyProtection="1">
      <alignment horizontal="left" vertical="center" shrinkToFit="1"/>
      <protection locked="0"/>
    </xf>
    <xf numFmtId="0" fontId="28" fillId="0" borderId="48" xfId="0" applyFont="1" applyBorder="1" applyAlignment="1" applyProtection="1">
      <alignment horizontal="left" vertical="center" shrinkToFit="1"/>
      <protection locked="0"/>
    </xf>
    <xf numFmtId="0" fontId="28" fillId="0" borderId="58" xfId="0" applyFont="1" applyBorder="1" applyAlignment="1" applyProtection="1">
      <alignment horizontal="left" vertical="center" shrinkToFit="1"/>
      <protection locked="0"/>
    </xf>
    <xf numFmtId="0" fontId="28" fillId="0" borderId="59" xfId="0" applyFont="1" applyBorder="1" applyAlignment="1" applyProtection="1">
      <alignment horizontal="left" vertical="center" shrinkToFit="1"/>
      <protection locked="0"/>
    </xf>
    <xf numFmtId="0" fontId="28" fillId="0" borderId="50" xfId="0" applyFont="1" applyBorder="1" applyAlignment="1" applyProtection="1">
      <alignment horizontal="left" vertical="center" shrinkToFit="1"/>
      <protection locked="0"/>
    </xf>
    <xf numFmtId="0" fontId="23" fillId="0" borderId="62" xfId="0" applyFont="1" applyBorder="1" applyAlignment="1" applyProtection="1">
      <alignment horizontal="center" vertical="center" shrinkToFit="1"/>
      <protection locked="0"/>
    </xf>
    <xf numFmtId="0" fontId="23" fillId="0" borderId="67" xfId="0" applyFont="1" applyBorder="1" applyAlignment="1" applyProtection="1">
      <alignment horizontal="center" vertical="center" shrinkToFit="1"/>
      <protection locked="0"/>
    </xf>
    <xf numFmtId="0" fontId="23" fillId="0" borderId="66" xfId="0" applyFont="1" applyBorder="1" applyAlignment="1" applyProtection="1">
      <alignment horizontal="center" vertical="center" shrinkToFit="1"/>
      <protection locked="0"/>
    </xf>
    <xf numFmtId="0" fontId="23" fillId="0" borderId="12" xfId="0" applyFont="1" applyBorder="1" applyAlignment="1" applyProtection="1">
      <alignment horizontal="center" vertical="center" shrinkToFit="1"/>
      <protection locked="0"/>
    </xf>
    <xf numFmtId="0" fontId="28" fillId="0" borderId="12" xfId="0" applyFont="1" applyBorder="1" applyAlignment="1" applyProtection="1">
      <alignment horizontal="center" vertical="center" shrinkToFit="1"/>
      <protection locked="0"/>
    </xf>
    <xf numFmtId="0" fontId="26" fillId="24" borderId="56" xfId="0" applyFont="1" applyFill="1" applyBorder="1" applyAlignment="1" applyProtection="1">
      <alignment horizontal="center" vertical="center"/>
      <protection locked="0"/>
    </xf>
    <xf numFmtId="0" fontId="23" fillId="0" borderId="56" xfId="0" applyFont="1" applyBorder="1" applyAlignment="1" applyProtection="1">
      <alignment horizontal="center" vertical="center" shrinkToFit="1"/>
      <protection locked="0"/>
    </xf>
    <xf numFmtId="0" fontId="28" fillId="0" borderId="56" xfId="0" applyFont="1" applyBorder="1" applyAlignment="1" applyProtection="1">
      <alignment horizontal="center" vertical="center" shrinkToFit="1"/>
      <protection locked="0"/>
    </xf>
    <xf numFmtId="0" fontId="28" fillId="0" borderId="54" xfId="0" applyFont="1" applyBorder="1" applyAlignment="1" applyProtection="1">
      <alignment horizontal="center" vertical="center"/>
      <protection locked="0"/>
    </xf>
    <xf numFmtId="0" fontId="23" fillId="0" borderId="110" xfId="0" applyFont="1" applyBorder="1" applyAlignment="1" applyProtection="1">
      <alignment horizontal="center" vertical="center" shrinkToFit="1"/>
      <protection locked="0"/>
    </xf>
    <xf numFmtId="0" fontId="28" fillId="0" borderId="51" xfId="0" applyFont="1" applyBorder="1" applyAlignment="1" applyProtection="1">
      <alignment horizontal="left" vertical="center" shrinkToFit="1"/>
      <protection locked="0"/>
    </xf>
    <xf numFmtId="0" fontId="23" fillId="0" borderId="51" xfId="0" applyFont="1" applyBorder="1" applyAlignment="1" applyProtection="1">
      <alignment horizontal="center" vertical="center" shrinkToFit="1"/>
      <protection locked="0"/>
    </xf>
    <xf numFmtId="0" fontId="28" fillId="0" borderId="51" xfId="0" applyFont="1" applyBorder="1" applyAlignment="1" applyProtection="1">
      <alignment horizontal="center" vertical="center" shrinkToFit="1"/>
      <protection locked="0"/>
    </xf>
    <xf numFmtId="0" fontId="23" fillId="0" borderId="48" xfId="0" applyFont="1" applyBorder="1" applyAlignment="1" applyProtection="1">
      <alignment horizontal="center" vertical="center" shrinkToFit="1"/>
      <protection locked="0"/>
    </xf>
    <xf numFmtId="0" fontId="28" fillId="0" borderId="48" xfId="0" applyFont="1" applyBorder="1" applyAlignment="1" applyProtection="1">
      <alignment horizontal="center" vertical="center" shrinkToFit="1"/>
      <protection locked="0"/>
    </xf>
    <xf numFmtId="0" fontId="23" fillId="0" borderId="50" xfId="0" applyFont="1" applyBorder="1" applyAlignment="1" applyProtection="1">
      <alignment horizontal="center" vertical="center" shrinkToFit="1"/>
      <protection locked="0"/>
    </xf>
    <xf numFmtId="0" fontId="28" fillId="0" borderId="50" xfId="0" applyFont="1" applyBorder="1" applyAlignment="1" applyProtection="1">
      <alignment horizontal="center" vertical="center" shrinkToFit="1"/>
      <protection locked="0"/>
    </xf>
    <xf numFmtId="0" fontId="26" fillId="24" borderId="58" xfId="0" applyFont="1" applyFill="1" applyBorder="1" applyAlignment="1" applyProtection="1">
      <alignment horizontal="center" vertical="center"/>
      <protection locked="0"/>
    </xf>
    <xf numFmtId="0" fontId="23" fillId="0" borderId="58" xfId="0" applyFont="1" applyBorder="1" applyAlignment="1" applyProtection="1">
      <alignment horizontal="center" vertical="center" shrinkToFit="1"/>
      <protection locked="0"/>
    </xf>
    <xf numFmtId="0" fontId="28" fillId="0" borderId="58" xfId="0" applyFont="1" applyBorder="1" applyAlignment="1" applyProtection="1">
      <alignment horizontal="center" vertical="center" shrinkToFit="1"/>
      <protection locked="0"/>
    </xf>
    <xf numFmtId="0" fontId="26" fillId="24" borderId="59" xfId="0" applyFont="1" applyFill="1" applyBorder="1" applyAlignment="1" applyProtection="1">
      <alignment horizontal="center" vertical="center"/>
      <protection locked="0"/>
    </xf>
    <xf numFmtId="0" fontId="23" fillId="0" borderId="59" xfId="0" applyFont="1" applyBorder="1" applyAlignment="1" applyProtection="1">
      <alignment horizontal="center" vertical="center" shrinkToFit="1"/>
      <protection locked="0"/>
    </xf>
    <xf numFmtId="0" fontId="28" fillId="0" borderId="59" xfId="0" applyFont="1" applyBorder="1" applyAlignment="1" applyProtection="1">
      <alignment horizontal="center" vertical="center" shrinkToFit="1"/>
      <protection locked="0"/>
    </xf>
    <xf numFmtId="180" fontId="23" fillId="0" borderId="12" xfId="0" applyNumberFormat="1" applyFont="1" applyBorder="1" applyAlignment="1" applyProtection="1">
      <alignment horizontal="center" vertical="center" shrinkToFit="1"/>
      <protection locked="0"/>
    </xf>
    <xf numFmtId="180" fontId="23" fillId="0" borderId="54" xfId="0" applyNumberFormat="1" applyFont="1" applyBorder="1" applyAlignment="1" applyProtection="1">
      <alignment horizontal="center" vertical="center" shrinkToFit="1"/>
      <protection locked="0"/>
    </xf>
    <xf numFmtId="180" fontId="23" fillId="0" borderId="55" xfId="0" applyNumberFormat="1" applyFont="1" applyBorder="1" applyAlignment="1" applyProtection="1">
      <alignment horizontal="center" vertical="center" shrinkToFit="1"/>
      <protection locked="0"/>
    </xf>
    <xf numFmtId="180" fontId="23" fillId="0" borderId="113" xfId="0" applyNumberFormat="1" applyFont="1" applyBorder="1" applyAlignment="1" applyProtection="1">
      <alignment horizontal="center" vertical="center" shrinkToFit="1"/>
      <protection locked="0"/>
    </xf>
    <xf numFmtId="180" fontId="23" fillId="0" borderId="48" xfId="0" applyNumberFormat="1" applyFont="1" applyBorder="1" applyAlignment="1" applyProtection="1">
      <alignment horizontal="center" vertical="center" shrinkToFit="1"/>
      <protection locked="0"/>
    </xf>
    <xf numFmtId="180" fontId="23" fillId="0" borderId="51" xfId="0" applyNumberFormat="1" applyFont="1" applyBorder="1" applyAlignment="1" applyProtection="1">
      <alignment horizontal="center" vertical="center" shrinkToFit="1"/>
      <protection locked="0"/>
    </xf>
    <xf numFmtId="180" fontId="23" fillId="0" borderId="59" xfId="0" applyNumberFormat="1" applyFont="1" applyBorder="1" applyAlignment="1" applyProtection="1">
      <alignment horizontal="center" vertical="center" shrinkToFit="1"/>
      <protection locked="0"/>
    </xf>
    <xf numFmtId="180" fontId="23" fillId="0" borderId="53" xfId="0" applyNumberFormat="1" applyFont="1" applyBorder="1" applyAlignment="1" applyProtection="1">
      <alignment horizontal="center" vertical="center" shrinkToFit="1"/>
      <protection locked="0"/>
    </xf>
    <xf numFmtId="180" fontId="23" fillId="0" borderId="109" xfId="0" applyNumberFormat="1" applyFont="1" applyBorder="1" applyAlignment="1" applyProtection="1">
      <alignment horizontal="center" vertical="center" shrinkToFit="1"/>
      <protection locked="0"/>
    </xf>
    <xf numFmtId="180" fontId="23" fillId="0" borderId="48" xfId="0" applyNumberFormat="1" applyFont="1" applyBorder="1" applyAlignment="1">
      <alignment horizontal="center" vertical="center" shrinkToFit="1"/>
    </xf>
    <xf numFmtId="180" fontId="23" fillId="0" borderId="109" xfId="0" applyNumberFormat="1" applyFont="1" applyBorder="1" applyAlignment="1">
      <alignment horizontal="center" vertical="center" shrinkToFit="1"/>
    </xf>
    <xf numFmtId="0" fontId="30" fillId="0" borderId="51" xfId="0" applyFont="1" applyBorder="1" applyAlignment="1" applyProtection="1">
      <alignment horizontal="center" vertical="center"/>
      <protection locked="0"/>
    </xf>
    <xf numFmtId="0" fontId="30" fillId="0" borderId="48" xfId="0" applyFont="1" applyBorder="1" applyAlignment="1" applyProtection="1">
      <alignment horizontal="center" vertical="center"/>
      <protection locked="0"/>
    </xf>
    <xf numFmtId="0" fontId="28" fillId="0" borderId="54" xfId="0" applyFont="1" applyBorder="1" applyAlignment="1">
      <alignment horizontal="center" vertical="center"/>
    </xf>
    <xf numFmtId="0" fontId="28" fillId="0" borderId="113" xfId="0" applyFont="1" applyBorder="1" applyAlignment="1">
      <alignment horizontal="center" vertical="center"/>
    </xf>
    <xf numFmtId="0" fontId="28" fillId="0" borderId="117" xfId="0" applyFont="1" applyBorder="1" applyAlignment="1">
      <alignment horizontal="center" vertical="center"/>
    </xf>
    <xf numFmtId="0" fontId="28" fillId="0" borderId="53" xfId="0" applyFont="1" applyBorder="1" applyAlignment="1">
      <alignment horizontal="center" vertical="center"/>
    </xf>
    <xf numFmtId="0" fontId="28" fillId="0" borderId="101" xfId="0" applyFont="1" applyBorder="1" applyAlignment="1">
      <alignment horizontal="center" vertical="center"/>
    </xf>
    <xf numFmtId="0" fontId="23" fillId="0" borderId="107" xfId="0" applyFont="1" applyBorder="1">
      <alignment vertical="center"/>
    </xf>
    <xf numFmtId="41" fontId="0" fillId="0" borderId="0" xfId="0" applyNumberFormat="1">
      <alignment vertical="center"/>
    </xf>
    <xf numFmtId="0" fontId="40" fillId="0" borderId="0" xfId="0" applyFont="1" applyAlignment="1">
      <alignment horizontal="center" vertical="center" shrinkToFit="1"/>
    </xf>
    <xf numFmtId="0" fontId="0" fillId="24" borderId="108" xfId="0" applyFill="1" applyBorder="1" applyAlignment="1" applyProtection="1">
      <alignment vertical="center" shrinkToFit="1"/>
      <protection locked="0"/>
    </xf>
    <xf numFmtId="0" fontId="0" fillId="24" borderId="19" xfId="0" applyFill="1" applyBorder="1" applyAlignment="1" applyProtection="1">
      <alignment vertical="center" shrinkToFit="1"/>
      <protection locked="0"/>
    </xf>
    <xf numFmtId="0" fontId="0" fillId="24" borderId="35" xfId="0" applyFill="1" applyBorder="1" applyAlignment="1" applyProtection="1">
      <alignment vertical="center" shrinkToFit="1"/>
      <protection locked="0"/>
    </xf>
    <xf numFmtId="0" fontId="0" fillId="32" borderId="19" xfId="0" applyFill="1" applyBorder="1" applyProtection="1">
      <alignment vertical="center"/>
      <protection locked="0"/>
    </xf>
    <xf numFmtId="0" fontId="0" fillId="29" borderId="0" xfId="0" applyFill="1" applyAlignment="1" applyProtection="1">
      <alignment horizontal="center" vertical="center"/>
      <protection locked="0"/>
    </xf>
    <xf numFmtId="0" fontId="0" fillId="24" borderId="0" xfId="0" applyFill="1" applyAlignment="1" applyProtection="1">
      <alignment horizontal="center" vertical="center"/>
      <protection locked="0"/>
    </xf>
    <xf numFmtId="0" fontId="28" fillId="0" borderId="32" xfId="0" applyFont="1" applyBorder="1" applyAlignment="1" applyProtection="1">
      <alignment horizontal="center" vertical="center"/>
      <protection locked="0"/>
    </xf>
    <xf numFmtId="0" fontId="28" fillId="0" borderId="80" xfId="0" applyFont="1" applyBorder="1" applyAlignment="1" applyProtection="1">
      <alignment horizontal="center" vertical="center"/>
      <protection locked="0"/>
    </xf>
    <xf numFmtId="0" fontId="52" fillId="0" borderId="0" xfId="0" quotePrefix="1" applyFont="1" applyAlignment="1">
      <alignment horizontal="left" vertical="center"/>
    </xf>
    <xf numFmtId="0" fontId="28" fillId="0" borderId="78" xfId="0" applyFont="1" applyBorder="1" applyAlignment="1" applyProtection="1">
      <alignment horizontal="center" vertical="center"/>
      <protection locked="0"/>
    </xf>
    <xf numFmtId="0" fontId="26" fillId="24" borderId="116" xfId="0" applyFont="1" applyFill="1" applyBorder="1" applyAlignment="1" applyProtection="1">
      <alignment horizontal="center" vertical="center"/>
      <protection locked="0"/>
    </xf>
    <xf numFmtId="0" fontId="28" fillId="0" borderId="78" xfId="0" applyFont="1" applyBorder="1" applyAlignment="1">
      <alignment horizontal="left" vertical="center" shrinkToFit="1"/>
    </xf>
    <xf numFmtId="0" fontId="28" fillId="0" borderId="54" xfId="0" applyFont="1" applyBorder="1" applyAlignment="1">
      <alignment horizontal="left" vertical="center" shrinkToFit="1"/>
    </xf>
    <xf numFmtId="0" fontId="28" fillId="0" borderId="62" xfId="0" applyFont="1" applyBorder="1" applyAlignment="1">
      <alignment horizontal="center" vertical="center"/>
    </xf>
    <xf numFmtId="41" fontId="27" fillId="0" borderId="10" xfId="0" applyNumberFormat="1" applyFont="1" applyBorder="1" applyAlignment="1">
      <alignment horizontal="center" vertical="center" shrinkToFit="1"/>
    </xf>
    <xf numFmtId="0" fontId="28" fillId="0" borderId="39" xfId="0" applyFont="1" applyBorder="1" applyAlignment="1" applyProtection="1">
      <alignment horizontal="center" vertical="center"/>
      <protection locked="0"/>
    </xf>
    <xf numFmtId="0" fontId="42" fillId="0" borderId="0" xfId="0" applyFont="1" applyAlignment="1">
      <alignment horizontal="left" vertical="center" indent="1"/>
    </xf>
    <xf numFmtId="0" fontId="0" fillId="30" borderId="0" xfId="0" applyFill="1" applyAlignment="1">
      <alignment horizontal="center" vertical="center"/>
    </xf>
    <xf numFmtId="0" fontId="6" fillId="25" borderId="88" xfId="0" applyFont="1" applyFill="1" applyBorder="1" applyAlignment="1">
      <alignment horizontal="left" vertical="center"/>
    </xf>
    <xf numFmtId="0" fontId="0" fillId="24" borderId="108" xfId="0" applyFill="1" applyBorder="1" applyProtection="1">
      <alignment vertical="center"/>
      <protection locked="0"/>
    </xf>
    <xf numFmtId="0" fontId="0" fillId="24" borderId="108" xfId="0" applyFill="1" applyBorder="1" applyAlignment="1" applyProtection="1">
      <alignment horizontal="center" vertical="center"/>
      <protection locked="0"/>
    </xf>
    <xf numFmtId="0" fontId="49" fillId="0" borderId="12" xfId="0" applyFont="1" applyBorder="1" applyProtection="1">
      <alignment vertical="center"/>
      <protection locked="0"/>
    </xf>
    <xf numFmtId="0" fontId="49" fillId="0" borderId="112" xfId="0" applyFont="1" applyBorder="1" applyProtection="1">
      <alignment vertical="center"/>
      <protection locked="0"/>
    </xf>
    <xf numFmtId="0" fontId="49" fillId="0" borderId="54" xfId="0" applyFont="1" applyBorder="1" applyProtection="1">
      <alignment vertical="center"/>
      <protection locked="0"/>
    </xf>
    <xf numFmtId="0" fontId="49" fillId="0" borderId="111" xfId="0" applyFont="1" applyBorder="1" applyProtection="1">
      <alignment vertical="center"/>
      <protection locked="0"/>
    </xf>
    <xf numFmtId="0" fontId="49" fillId="0" borderId="113" xfId="0" applyFont="1" applyBorder="1" applyProtection="1">
      <alignment vertical="center"/>
      <protection locked="0"/>
    </xf>
    <xf numFmtId="0" fontId="49" fillId="0" borderId="58" xfId="0" applyFont="1" applyBorder="1" applyProtection="1">
      <alignment vertical="center"/>
      <protection locked="0"/>
    </xf>
    <xf numFmtId="0" fontId="49" fillId="0" borderId="48" xfId="0" applyFont="1" applyBorder="1" applyProtection="1">
      <alignment vertical="center"/>
      <protection locked="0"/>
    </xf>
    <xf numFmtId="0" fontId="49" fillId="0" borderId="53" xfId="0" applyFont="1" applyBorder="1" applyProtection="1">
      <alignment vertical="center"/>
      <protection locked="0"/>
    </xf>
    <xf numFmtId="0" fontId="49" fillId="0" borderId="51" xfId="0" applyFont="1" applyBorder="1" applyProtection="1">
      <alignment vertical="center"/>
      <protection locked="0"/>
    </xf>
    <xf numFmtId="0" fontId="49" fillId="0" borderId="109" xfId="0" applyFont="1" applyBorder="1" applyProtection="1">
      <alignment vertical="center"/>
      <protection locked="0"/>
    </xf>
    <xf numFmtId="0" fontId="49" fillId="0" borderId="59" xfId="0" applyFont="1" applyBorder="1" applyProtection="1">
      <alignment vertical="center"/>
      <protection locked="0"/>
    </xf>
    <xf numFmtId="0" fontId="49" fillId="0" borderId="50" xfId="0" applyFont="1" applyBorder="1" applyProtection="1">
      <alignment vertical="center"/>
      <protection locked="0"/>
    </xf>
    <xf numFmtId="0" fontId="41" fillId="28" borderId="0" xfId="0" applyFont="1" applyFill="1" applyAlignment="1" applyProtection="1">
      <alignment vertical="center" shrinkToFit="1"/>
      <protection locked="0"/>
    </xf>
    <xf numFmtId="0" fontId="41" fillId="28" borderId="0" xfId="0" applyFont="1" applyFill="1" applyAlignment="1">
      <alignment vertical="center" shrinkToFit="1"/>
    </xf>
    <xf numFmtId="0" fontId="41" fillId="28" borderId="0" xfId="0" applyFont="1" applyFill="1" applyAlignment="1">
      <alignment horizontal="center" vertical="center" shrinkToFit="1"/>
    </xf>
    <xf numFmtId="0" fontId="6" fillId="25" borderId="35" xfId="0" applyFont="1" applyFill="1" applyBorder="1" applyAlignment="1">
      <alignment horizontal="left" vertical="center"/>
    </xf>
    <xf numFmtId="0" fontId="0" fillId="27" borderId="120" xfId="0" applyFill="1" applyBorder="1" applyAlignment="1" applyProtection="1">
      <alignment horizontal="center" vertical="center"/>
      <protection locked="0"/>
    </xf>
    <xf numFmtId="0" fontId="6" fillId="25" borderId="121" xfId="0" applyFont="1" applyFill="1" applyBorder="1" applyAlignment="1">
      <alignment horizontal="left" vertical="center"/>
    </xf>
    <xf numFmtId="0" fontId="0" fillId="24" borderId="122" xfId="0" applyFill="1" applyBorder="1" applyProtection="1">
      <alignment vertical="center"/>
      <protection locked="0"/>
    </xf>
    <xf numFmtId="0" fontId="0" fillId="24" borderId="122" xfId="0" applyFill="1" applyBorder="1" applyAlignment="1" applyProtection="1">
      <alignment horizontal="center" vertical="center"/>
      <protection locked="0"/>
    </xf>
    <xf numFmtId="181" fontId="0" fillId="32" borderId="123" xfId="0" applyNumberFormat="1" applyFill="1" applyBorder="1" applyAlignment="1">
      <alignment vertical="center" shrinkToFit="1"/>
    </xf>
    <xf numFmtId="0" fontId="0" fillId="27" borderId="124" xfId="0" applyFill="1" applyBorder="1" applyAlignment="1" applyProtection="1">
      <alignment horizontal="center" vertical="center"/>
      <protection locked="0"/>
    </xf>
    <xf numFmtId="181" fontId="0" fillId="32" borderId="125" xfId="0" applyNumberFormat="1" applyFill="1" applyBorder="1" applyAlignment="1">
      <alignment vertical="center" shrinkToFit="1"/>
    </xf>
    <xf numFmtId="0" fontId="0" fillId="26" borderId="124" xfId="0" applyFill="1" applyBorder="1" applyAlignment="1">
      <alignment horizontal="center" vertical="center"/>
    </xf>
    <xf numFmtId="0" fontId="0" fillId="26" borderId="126" xfId="0" applyFill="1" applyBorder="1" applyAlignment="1">
      <alignment horizontal="center" vertical="center"/>
    </xf>
    <xf numFmtId="0" fontId="0" fillId="26" borderId="127" xfId="0" applyFill="1" applyBorder="1" applyAlignment="1">
      <alignment horizontal="center" vertical="center"/>
    </xf>
    <xf numFmtId="0" fontId="0" fillId="24" borderId="33" xfId="0" applyFill="1" applyBorder="1" applyAlignment="1" applyProtection="1">
      <alignment vertical="center" shrinkToFit="1"/>
      <protection locked="0"/>
    </xf>
    <xf numFmtId="0" fontId="0" fillId="27" borderId="126" xfId="0" applyFill="1" applyBorder="1" applyAlignment="1" applyProtection="1">
      <alignment horizontal="center" vertical="center"/>
      <protection locked="0"/>
    </xf>
    <xf numFmtId="0" fontId="6" fillId="25" borderId="129" xfId="0" applyFont="1" applyFill="1" applyBorder="1" applyAlignment="1">
      <alignment horizontal="left" vertical="center"/>
    </xf>
    <xf numFmtId="181" fontId="0" fillId="32" borderId="130" xfId="0" applyNumberFormat="1" applyFill="1" applyBorder="1" applyAlignment="1">
      <alignment vertical="center" shrinkToFit="1"/>
    </xf>
    <xf numFmtId="0" fontId="0" fillId="26" borderId="131" xfId="0" applyFill="1" applyBorder="1" applyAlignment="1">
      <alignment horizontal="center" vertical="center"/>
    </xf>
    <xf numFmtId="0" fontId="6" fillId="25" borderId="108" xfId="0" applyFont="1" applyFill="1" applyBorder="1" applyAlignment="1">
      <alignment horizontal="left" vertical="center"/>
    </xf>
    <xf numFmtId="0" fontId="45" fillId="29" borderId="87" xfId="0" applyFont="1" applyFill="1" applyBorder="1" applyAlignment="1" applyProtection="1">
      <alignment horizontal="left" vertical="center" shrinkToFit="1"/>
      <protection locked="0"/>
    </xf>
    <xf numFmtId="14" fontId="0" fillId="24" borderId="122" xfId="0" applyNumberFormat="1" applyFill="1" applyBorder="1" applyAlignment="1" applyProtection="1">
      <alignment vertical="center" shrinkToFit="1"/>
      <protection locked="0"/>
    </xf>
    <xf numFmtId="14" fontId="0" fillId="24" borderId="19" xfId="0" applyNumberFormat="1" applyFill="1" applyBorder="1" applyAlignment="1" applyProtection="1">
      <alignment vertical="center" shrinkToFit="1"/>
      <protection locked="0"/>
    </xf>
    <xf numFmtId="14" fontId="0" fillId="24" borderId="35" xfId="0" applyNumberFormat="1" applyFill="1" applyBorder="1" applyAlignment="1" applyProtection="1">
      <alignment vertical="center" shrinkToFit="1"/>
      <protection locked="0"/>
    </xf>
    <xf numFmtId="14" fontId="0" fillId="24" borderId="108" xfId="0" applyNumberFormat="1" applyFill="1" applyBorder="1" applyAlignment="1" applyProtection="1">
      <alignment vertical="center" shrinkToFit="1"/>
      <protection locked="0"/>
    </xf>
    <xf numFmtId="14" fontId="0" fillId="24" borderId="33" xfId="0" applyNumberFormat="1" applyFill="1" applyBorder="1" applyAlignment="1" applyProtection="1">
      <alignment vertical="center" shrinkToFit="1"/>
      <protection locked="0"/>
    </xf>
    <xf numFmtId="0" fontId="0" fillId="24" borderId="122" xfId="0" applyFill="1" applyBorder="1" applyAlignment="1" applyProtection="1">
      <alignment vertical="center" shrinkToFit="1"/>
      <protection locked="0"/>
    </xf>
    <xf numFmtId="0" fontId="0" fillId="0" borderId="0" xfId="0" applyFill="1">
      <alignment vertical="center"/>
    </xf>
    <xf numFmtId="0" fontId="0" fillId="0" borderId="0" xfId="0" applyFill="1" applyProtection="1">
      <alignment vertical="center"/>
      <protection locked="0"/>
    </xf>
    <xf numFmtId="0" fontId="23" fillId="0" borderId="19" xfId="0" applyFont="1" applyFill="1" applyBorder="1">
      <alignment vertical="center"/>
    </xf>
    <xf numFmtId="0" fontId="41" fillId="28" borderId="0" xfId="0" applyFont="1" applyFill="1" applyBorder="1" applyAlignment="1">
      <alignment vertical="center" shrinkToFit="1"/>
    </xf>
    <xf numFmtId="14" fontId="41" fillId="28" borderId="0" xfId="0" applyNumberFormat="1" applyFont="1" applyFill="1" applyBorder="1" applyAlignment="1">
      <alignment vertical="center" shrinkToFit="1"/>
    </xf>
    <xf numFmtId="0" fontId="41" fillId="28" borderId="0" xfId="0" applyFont="1" applyFill="1" applyBorder="1" applyAlignment="1">
      <alignment horizontal="center" vertical="center" shrinkToFit="1"/>
    </xf>
    <xf numFmtId="0" fontId="41" fillId="28" borderId="41" xfId="0" applyFont="1" applyFill="1" applyBorder="1" applyAlignment="1">
      <alignment vertical="center" shrinkToFit="1"/>
    </xf>
    <xf numFmtId="0" fontId="0" fillId="30" borderId="133" xfId="0" applyFill="1" applyBorder="1" applyAlignment="1">
      <alignment horizontal="center" vertical="center" shrinkToFit="1"/>
    </xf>
    <xf numFmtId="0" fontId="51" fillId="28" borderId="135" xfId="0" applyFont="1" applyFill="1" applyBorder="1" applyAlignment="1">
      <alignment horizontal="center" vertical="center"/>
    </xf>
    <xf numFmtId="0" fontId="0" fillId="0" borderId="134" xfId="0" applyBorder="1" applyAlignment="1">
      <alignment horizontal="center" vertical="center" shrinkToFit="1"/>
    </xf>
    <xf numFmtId="0" fontId="0" fillId="0" borderId="135" xfId="0" applyBorder="1" applyAlignment="1">
      <alignment horizontal="center" vertical="center" shrinkToFit="1"/>
    </xf>
    <xf numFmtId="0" fontId="0" fillId="30" borderId="0" xfId="0" applyFill="1" applyAlignment="1">
      <alignment vertical="center" shrinkToFit="1"/>
    </xf>
    <xf numFmtId="0" fontId="0" fillId="29" borderId="0" xfId="0" applyFill="1" applyAlignment="1">
      <alignment vertical="center" shrinkToFit="1"/>
    </xf>
    <xf numFmtId="0" fontId="23" fillId="0" borderId="0" xfId="0" applyFont="1" applyBorder="1" applyAlignment="1" applyProtection="1">
      <alignment horizontal="center" vertical="center" shrinkToFit="1"/>
      <protection locked="0"/>
    </xf>
    <xf numFmtId="0" fontId="44" fillId="0" borderId="0" xfId="0" applyFont="1" applyBorder="1" applyAlignment="1" applyProtection="1">
      <alignment horizontal="center" vertical="center" shrinkToFit="1"/>
      <protection locked="0"/>
    </xf>
    <xf numFmtId="0" fontId="0" fillId="34" borderId="0" xfId="0" applyFill="1" applyAlignment="1">
      <alignment horizontal="center" vertical="center"/>
    </xf>
    <xf numFmtId="14" fontId="28" fillId="0" borderId="54" xfId="0" applyNumberFormat="1" applyFont="1" applyBorder="1" applyAlignment="1">
      <alignment horizontal="center" vertical="center" shrinkToFit="1"/>
    </xf>
    <xf numFmtId="14" fontId="28" fillId="0" borderId="42" xfId="0" applyNumberFormat="1" applyFont="1" applyBorder="1" applyAlignment="1">
      <alignment horizontal="center" vertical="center" shrinkToFit="1"/>
    </xf>
    <xf numFmtId="0" fontId="23" fillId="0" borderId="0" xfId="0" applyFont="1" applyFill="1" applyBorder="1">
      <alignment vertical="center"/>
    </xf>
    <xf numFmtId="0" fontId="23" fillId="26" borderId="35" xfId="0" applyFont="1" applyFill="1" applyBorder="1">
      <alignment vertical="center"/>
    </xf>
    <xf numFmtId="180" fontId="23" fillId="0" borderId="53" xfId="0" applyNumberFormat="1" applyFont="1" applyBorder="1" applyAlignment="1">
      <alignment horizontal="center" vertical="center" shrinkToFit="1"/>
    </xf>
    <xf numFmtId="180" fontId="23" fillId="0" borderId="12" xfId="0" applyNumberFormat="1" applyFont="1" applyBorder="1" applyAlignment="1">
      <alignment horizontal="center" vertical="center" shrinkToFit="1"/>
    </xf>
    <xf numFmtId="180" fontId="23" fillId="0" borderId="56" xfId="0" applyNumberFormat="1" applyFont="1" applyBorder="1" applyAlignment="1">
      <alignment horizontal="center" vertical="center" shrinkToFit="1"/>
    </xf>
    <xf numFmtId="180" fontId="23" fillId="0" borderId="54" xfId="0" applyNumberFormat="1" applyFont="1" applyBorder="1" applyAlignment="1">
      <alignment horizontal="center" vertical="center" shrinkToFit="1"/>
    </xf>
    <xf numFmtId="180" fontId="23" fillId="0" borderId="59" xfId="0" applyNumberFormat="1" applyFont="1" applyBorder="1" applyAlignment="1">
      <alignment horizontal="center" vertical="center" shrinkToFit="1"/>
    </xf>
    <xf numFmtId="0" fontId="23" fillId="0" borderId="23" xfId="0" applyFont="1" applyBorder="1" applyAlignment="1">
      <alignment horizontal="center" vertical="center" wrapText="1"/>
    </xf>
    <xf numFmtId="0" fontId="23" fillId="0" borderId="0" xfId="0" applyFont="1" applyBorder="1" applyAlignment="1" applyProtection="1">
      <alignment horizontal="center" vertical="center"/>
      <protection locked="0"/>
    </xf>
    <xf numFmtId="0" fontId="44" fillId="0" borderId="0" xfId="0" applyFont="1" applyBorder="1" applyAlignment="1" applyProtection="1">
      <alignment horizontal="center" vertical="center"/>
      <protection locked="0"/>
    </xf>
    <xf numFmtId="0" fontId="54" fillId="0" borderId="135" xfId="0" applyFont="1" applyBorder="1" applyAlignment="1">
      <alignment horizontal="center" vertical="center" shrinkToFit="1"/>
    </xf>
    <xf numFmtId="14" fontId="0" fillId="0" borderId="135" xfId="0" applyNumberFormat="1" applyBorder="1" applyAlignment="1">
      <alignment horizontal="center" vertical="center" shrinkToFit="1"/>
    </xf>
    <xf numFmtId="0" fontId="0" fillId="0" borderId="136" xfId="0" applyBorder="1" applyAlignment="1">
      <alignment horizontal="center" vertical="center" shrinkToFit="1"/>
    </xf>
    <xf numFmtId="0" fontId="0" fillId="0" borderId="12" xfId="0" applyFont="1" applyFill="1" applyBorder="1" applyAlignment="1">
      <alignment horizontal="center" vertical="center"/>
    </xf>
    <xf numFmtId="0" fontId="56" fillId="28" borderId="12" xfId="0" applyFont="1" applyFill="1" applyBorder="1" applyAlignment="1">
      <alignment horizontal="center" vertical="center" wrapText="1"/>
    </xf>
    <xf numFmtId="14" fontId="34" fillId="25" borderId="0" xfId="0" applyNumberFormat="1" applyFont="1" applyFill="1" applyAlignment="1">
      <alignment horizontal="center" vertical="center" shrinkToFit="1"/>
    </xf>
    <xf numFmtId="14" fontId="34" fillId="25" borderId="0" xfId="0" applyNumberFormat="1" applyFont="1" applyFill="1" applyAlignment="1">
      <alignment horizontal="center" vertical="center"/>
    </xf>
    <xf numFmtId="0" fontId="49" fillId="0" borderId="55" xfId="0" applyFont="1" applyBorder="1" applyProtection="1">
      <alignment vertical="center"/>
      <protection locked="0"/>
    </xf>
    <xf numFmtId="0" fontId="49" fillId="0" borderId="117" xfId="0" applyFont="1" applyBorder="1" applyProtection="1">
      <alignment vertical="center"/>
      <protection locked="0"/>
    </xf>
    <xf numFmtId="0" fontId="49" fillId="0" borderId="56" xfId="0" applyFont="1" applyBorder="1" applyProtection="1">
      <alignment vertical="center"/>
      <protection locked="0"/>
    </xf>
    <xf numFmtId="0" fontId="39" fillId="0" borderId="0" xfId="0" applyFont="1" applyFill="1" applyBorder="1" applyAlignment="1">
      <alignment horizontal="center" vertical="center" wrapText="1"/>
    </xf>
    <xf numFmtId="0" fontId="23" fillId="0" borderId="0" xfId="0" applyFont="1" applyFill="1" applyBorder="1" applyAlignment="1" applyProtection="1">
      <alignment horizontal="center" vertical="center"/>
      <protection locked="0"/>
    </xf>
    <xf numFmtId="0" fontId="57" fillId="32" borderId="11" xfId="0" applyFont="1" applyFill="1" applyBorder="1" applyAlignment="1" applyProtection="1">
      <alignment horizontal="left" vertical="center"/>
      <protection locked="0"/>
    </xf>
    <xf numFmtId="181" fontId="0" fillId="32" borderId="132" xfId="0" applyNumberFormat="1" applyFill="1" applyBorder="1" applyAlignment="1" applyProtection="1">
      <alignment vertical="center" shrinkToFit="1"/>
      <protection locked="0"/>
    </xf>
    <xf numFmtId="181" fontId="0" fillId="32" borderId="125" xfId="0" applyNumberFormat="1" applyFill="1" applyBorder="1" applyAlignment="1" applyProtection="1">
      <alignment vertical="center" shrinkToFit="1"/>
      <protection locked="0"/>
    </xf>
    <xf numFmtId="181" fontId="0" fillId="32" borderId="128" xfId="0" applyNumberFormat="1" applyFill="1" applyBorder="1" applyAlignment="1" applyProtection="1">
      <alignment vertical="center" shrinkToFit="1"/>
      <protection locked="0"/>
    </xf>
    <xf numFmtId="0" fontId="0" fillId="0" borderId="55" xfId="0" applyFont="1" applyFill="1" applyBorder="1" applyAlignment="1">
      <alignment horizontal="center" vertical="center"/>
    </xf>
    <xf numFmtId="0" fontId="42" fillId="0" borderId="0" xfId="0" quotePrefix="1" applyFont="1" applyAlignment="1">
      <alignment horizontal="center" vertical="center"/>
    </xf>
    <xf numFmtId="14" fontId="41" fillId="28" borderId="12" xfId="0" applyNumberFormat="1" applyFont="1" applyFill="1" applyBorder="1" applyAlignment="1" applyProtection="1">
      <alignment horizontal="center" vertical="center" shrinkToFit="1"/>
      <protection locked="0"/>
    </xf>
    <xf numFmtId="0" fontId="46" fillId="32" borderId="11" xfId="0" applyFont="1" applyFill="1" applyBorder="1" applyProtection="1">
      <alignment vertical="center"/>
      <protection locked="0"/>
    </xf>
    <xf numFmtId="0" fontId="0" fillId="32" borderId="11" xfId="0" applyFill="1" applyBorder="1" applyProtection="1">
      <alignment vertical="center"/>
      <protection locked="0"/>
    </xf>
    <xf numFmtId="0" fontId="42" fillId="0" borderId="0" xfId="0" applyFont="1" applyBorder="1" applyAlignment="1">
      <alignment horizontal="center" vertical="center"/>
    </xf>
    <xf numFmtId="0" fontId="42" fillId="0" borderId="0" xfId="0" applyFont="1" applyBorder="1" applyAlignment="1">
      <alignment horizontal="left" vertical="center"/>
    </xf>
    <xf numFmtId="0" fontId="0" fillId="0" borderId="0" xfId="0" applyFill="1" applyBorder="1" applyAlignment="1">
      <alignment horizontal="left" vertical="center"/>
    </xf>
    <xf numFmtId="0" fontId="0" fillId="0" borderId="114" xfId="0" applyBorder="1">
      <alignment vertical="center"/>
    </xf>
    <xf numFmtId="0" fontId="0" fillId="0" borderId="72" xfId="0" applyBorder="1">
      <alignment vertical="center"/>
    </xf>
    <xf numFmtId="0" fontId="0" fillId="0" borderId="78" xfId="0" applyBorder="1">
      <alignment vertical="center"/>
    </xf>
    <xf numFmtId="0" fontId="0" fillId="0" borderId="115" xfId="0" applyBorder="1">
      <alignment vertical="center"/>
    </xf>
    <xf numFmtId="0" fontId="0" fillId="0" borderId="0" xfId="0" applyBorder="1" applyAlignment="1">
      <alignment horizontal="right" vertical="center"/>
    </xf>
    <xf numFmtId="0" fontId="0" fillId="0" borderId="0" xfId="0" applyBorder="1">
      <alignment vertical="center"/>
    </xf>
    <xf numFmtId="0" fontId="0" fillId="0" borderId="137" xfId="0" applyBorder="1">
      <alignment vertical="center"/>
    </xf>
    <xf numFmtId="0" fontId="0" fillId="0" borderId="141" xfId="0" applyBorder="1">
      <alignment vertical="center"/>
    </xf>
    <xf numFmtId="0" fontId="0" fillId="0" borderId="10" xfId="0" applyBorder="1" applyAlignment="1">
      <alignment horizontal="right" vertical="center"/>
    </xf>
    <xf numFmtId="0" fontId="0" fillId="0" borderId="10" xfId="0" applyBorder="1">
      <alignment vertical="center"/>
    </xf>
    <xf numFmtId="0" fontId="0" fillId="0" borderId="38" xfId="0" applyBorder="1">
      <alignment vertical="center"/>
    </xf>
    <xf numFmtId="0" fontId="59" fillId="0" borderId="0" xfId="0" applyFont="1">
      <alignment vertical="center"/>
    </xf>
    <xf numFmtId="0" fontId="0" fillId="0" borderId="145" xfId="0" applyBorder="1">
      <alignment vertical="center"/>
    </xf>
    <xf numFmtId="0" fontId="0" fillId="0" borderId="146" xfId="0" applyBorder="1">
      <alignment vertical="center"/>
    </xf>
    <xf numFmtId="0" fontId="35" fillId="0" borderId="0" xfId="0" applyFont="1" applyBorder="1">
      <alignment vertical="center"/>
    </xf>
    <xf numFmtId="0" fontId="40" fillId="0" borderId="0" xfId="0" applyFont="1" applyBorder="1">
      <alignment vertical="center"/>
    </xf>
    <xf numFmtId="0" fontId="61" fillId="0" borderId="0" xfId="0" applyFont="1" applyBorder="1">
      <alignment vertical="center"/>
    </xf>
    <xf numFmtId="0" fontId="62" fillId="0" borderId="0" xfId="0" applyFont="1" applyBorder="1" applyAlignment="1">
      <alignment horizontal="center" vertical="center"/>
    </xf>
    <xf numFmtId="0" fontId="62" fillId="0" borderId="0" xfId="0" applyFont="1" applyBorder="1">
      <alignment vertical="center"/>
    </xf>
    <xf numFmtId="0" fontId="0" fillId="0" borderId="147" xfId="0" applyBorder="1">
      <alignment vertical="center"/>
    </xf>
    <xf numFmtId="0" fontId="0" fillId="0" borderId="148" xfId="0" applyBorder="1">
      <alignment vertical="center"/>
    </xf>
    <xf numFmtId="0" fontId="0" fillId="0" borderId="149" xfId="0" applyBorder="1">
      <alignment vertical="center"/>
    </xf>
    <xf numFmtId="0" fontId="63" fillId="0" borderId="145" xfId="0" applyFont="1" applyBorder="1">
      <alignment vertical="center"/>
    </xf>
    <xf numFmtId="0" fontId="47" fillId="0" borderId="145" xfId="0" applyFont="1" applyBorder="1">
      <alignment vertical="center"/>
    </xf>
    <xf numFmtId="0" fontId="64" fillId="0" borderId="145" xfId="0" applyFont="1" applyBorder="1">
      <alignment vertical="center"/>
    </xf>
    <xf numFmtId="0" fontId="59" fillId="0" borderId="0" xfId="0" applyFont="1" applyBorder="1">
      <alignment vertical="center"/>
    </xf>
    <xf numFmtId="0" fontId="64" fillId="0" borderId="0" xfId="0" applyFont="1" applyBorder="1">
      <alignment vertical="center"/>
    </xf>
    <xf numFmtId="0" fontId="59" fillId="0" borderId="146" xfId="0" applyFont="1" applyBorder="1">
      <alignment vertical="center"/>
    </xf>
    <xf numFmtId="0" fontId="0" fillId="0" borderId="0" xfId="0" applyBorder="1" applyAlignment="1">
      <alignment vertical="center"/>
    </xf>
    <xf numFmtId="0" fontId="40" fillId="0" borderId="0" xfId="0" applyFont="1" applyBorder="1" applyAlignment="1">
      <alignment horizontal="right" vertical="center"/>
    </xf>
    <xf numFmtId="0" fontId="40" fillId="0" borderId="0" xfId="0" applyFont="1" applyFill="1" applyBorder="1">
      <alignment vertical="center"/>
    </xf>
    <xf numFmtId="42" fontId="27" fillId="0" borderId="10" xfId="0" applyNumberFormat="1" applyFont="1" applyBorder="1" applyAlignment="1" applyProtection="1">
      <alignment horizontal="center" vertical="center" shrinkToFit="1"/>
      <protection locked="0"/>
    </xf>
    <xf numFmtId="0" fontId="0" fillId="32" borderId="122" xfId="0" applyFill="1" applyBorder="1" applyAlignment="1" applyProtection="1">
      <alignment vertical="center" shrinkToFit="1"/>
    </xf>
    <xf numFmtId="0" fontId="0" fillId="32" borderId="19" xfId="0" applyFill="1" applyBorder="1" applyAlignment="1" applyProtection="1">
      <alignment vertical="center" shrinkToFit="1"/>
    </xf>
    <xf numFmtId="0" fontId="0" fillId="32" borderId="35" xfId="0" applyFill="1" applyBorder="1" applyAlignment="1" applyProtection="1">
      <alignment vertical="center" shrinkToFit="1"/>
    </xf>
    <xf numFmtId="0" fontId="0" fillId="28" borderId="0" xfId="0" applyFill="1" applyAlignment="1">
      <alignment horizontal="center" vertical="center"/>
    </xf>
    <xf numFmtId="0" fontId="66" fillId="0" borderId="0" xfId="0" applyFont="1" applyAlignment="1">
      <alignment horizontal="left" vertical="center"/>
    </xf>
    <xf numFmtId="0" fontId="0" fillId="0" borderId="0" xfId="0" applyFill="1" applyAlignment="1">
      <alignment horizontal="left" vertical="center" indent="1"/>
    </xf>
    <xf numFmtId="0" fontId="0" fillId="0" borderId="0" xfId="0" applyFill="1" applyAlignment="1">
      <alignment horizontal="right" vertical="center"/>
    </xf>
    <xf numFmtId="0" fontId="0" fillId="0" borderId="0" xfId="0" applyFill="1" applyAlignment="1" applyProtection="1">
      <alignment horizontal="center" vertical="center"/>
      <protection locked="0"/>
    </xf>
    <xf numFmtId="0" fontId="0" fillId="0" borderId="0" xfId="0" applyFill="1" applyAlignment="1">
      <alignment horizontal="left" vertical="center"/>
    </xf>
    <xf numFmtId="41" fontId="48" fillId="0" borderId="0" xfId="0" applyNumberFormat="1" applyFont="1" applyFill="1" applyAlignment="1">
      <alignment horizontal="right" vertical="center"/>
    </xf>
    <xf numFmtId="0" fontId="0" fillId="0" borderId="13" xfId="0" applyFill="1" applyBorder="1">
      <alignment vertical="center"/>
    </xf>
    <xf numFmtId="0" fontId="0" fillId="0" borderId="13" xfId="0" applyFill="1" applyBorder="1" applyAlignment="1">
      <alignment horizontal="right" vertical="center"/>
    </xf>
    <xf numFmtId="0" fontId="0" fillId="0" borderId="13" xfId="0" applyFill="1" applyBorder="1" applyAlignment="1" applyProtection="1">
      <alignment horizontal="center" vertical="center"/>
      <protection locked="0"/>
    </xf>
    <xf numFmtId="41" fontId="48" fillId="0" borderId="13" xfId="0" applyNumberFormat="1" applyFont="1" applyFill="1" applyBorder="1" applyAlignment="1">
      <alignment horizontal="right" vertical="center"/>
    </xf>
    <xf numFmtId="0" fontId="58" fillId="0" borderId="142" xfId="0" applyFont="1" applyBorder="1" applyAlignment="1">
      <alignment horizontal="center" vertical="center"/>
    </xf>
    <xf numFmtId="0" fontId="58" fillId="0" borderId="143" xfId="0" applyFont="1" applyBorder="1" applyAlignment="1">
      <alignment horizontal="center" vertical="center"/>
    </xf>
    <xf numFmtId="0" fontId="58" fillId="0" borderId="144" xfId="0" applyFont="1" applyBorder="1" applyAlignment="1">
      <alignment horizontal="center" vertical="center"/>
    </xf>
    <xf numFmtId="0" fontId="60" fillId="0" borderId="0" xfId="0" applyFont="1" applyBorder="1" applyAlignment="1">
      <alignment horizontal="center" vertical="center"/>
    </xf>
    <xf numFmtId="0" fontId="65" fillId="0" borderId="0" xfId="0" applyFont="1" applyBorder="1" applyAlignment="1">
      <alignment horizontal="center" vertical="center"/>
    </xf>
    <xf numFmtId="0" fontId="0" fillId="33" borderId="133" xfId="0" applyFill="1" applyBorder="1" applyAlignment="1" applyProtection="1">
      <alignment horizontal="center" vertical="center"/>
      <protection locked="0"/>
    </xf>
    <xf numFmtId="0" fontId="0" fillId="33" borderId="134" xfId="0" applyFill="1" applyBorder="1" applyAlignment="1" applyProtection="1">
      <alignment horizontal="center" vertical="center"/>
      <protection locked="0"/>
    </xf>
    <xf numFmtId="0" fontId="0" fillId="30" borderId="0" xfId="0" applyFill="1" applyAlignment="1">
      <alignment horizontal="left" vertical="center"/>
    </xf>
    <xf numFmtId="0" fontId="47" fillId="31" borderId="86" xfId="0" applyFont="1" applyFill="1" applyBorder="1" applyAlignment="1">
      <alignment horizontal="center" vertical="center"/>
    </xf>
    <xf numFmtId="0" fontId="40" fillId="31" borderId="87" xfId="0" applyFont="1" applyFill="1" applyBorder="1" applyAlignment="1">
      <alignment horizontal="center" vertical="center"/>
    </xf>
    <xf numFmtId="0" fontId="0" fillId="31" borderId="0" xfId="0" applyFill="1" applyAlignment="1">
      <alignment horizontal="center" vertical="center"/>
    </xf>
    <xf numFmtId="0" fontId="41" fillId="28" borderId="0" xfId="0" applyFont="1" applyFill="1" applyBorder="1" applyAlignment="1">
      <alignment horizontal="center" vertical="center"/>
    </xf>
    <xf numFmtId="0" fontId="35" fillId="29" borderId="0" xfId="0" applyFont="1" applyFill="1" applyAlignment="1">
      <alignment horizontal="left" vertical="center" shrinkToFit="1"/>
    </xf>
    <xf numFmtId="14" fontId="55" fillId="28" borderId="114" xfId="0" applyNumberFormat="1" applyFont="1" applyFill="1" applyBorder="1" applyAlignment="1">
      <alignment horizontal="center" vertical="center"/>
    </xf>
    <xf numFmtId="14" fontId="41" fillId="28" borderId="72" xfId="0" applyNumberFormat="1" applyFont="1" applyFill="1" applyBorder="1" applyAlignment="1">
      <alignment horizontal="center" vertical="center"/>
    </xf>
    <xf numFmtId="14" fontId="41" fillId="28" borderId="78" xfId="0" applyNumberFormat="1" applyFont="1" applyFill="1" applyBorder="1" applyAlignment="1">
      <alignment horizontal="center" vertical="center"/>
    </xf>
    <xf numFmtId="14" fontId="41" fillId="28" borderId="115" xfId="0" applyNumberFormat="1" applyFont="1" applyFill="1" applyBorder="1" applyAlignment="1">
      <alignment horizontal="center" vertical="center"/>
    </xf>
    <xf numFmtId="14" fontId="41" fillId="28" borderId="0" xfId="0" applyNumberFormat="1" applyFont="1" applyFill="1" applyBorder="1" applyAlignment="1">
      <alignment horizontal="center" vertical="center"/>
    </xf>
    <xf numFmtId="14" fontId="41" fillId="28" borderId="137" xfId="0" applyNumberFormat="1" applyFont="1" applyFill="1" applyBorder="1" applyAlignment="1">
      <alignment horizontal="center" vertical="center"/>
    </xf>
    <xf numFmtId="0" fontId="47" fillId="31" borderId="137" xfId="0" applyFont="1" applyFill="1" applyBorder="1" applyAlignment="1">
      <alignment horizontal="center" vertical="center"/>
    </xf>
    <xf numFmtId="0" fontId="57" fillId="32" borderId="141" xfId="0" applyFont="1" applyFill="1" applyBorder="1" applyAlignment="1" applyProtection="1">
      <alignment horizontal="left" vertical="center"/>
      <protection locked="0"/>
    </xf>
    <xf numFmtId="0" fontId="57" fillId="32" borderId="10" xfId="0" applyFont="1" applyFill="1" applyBorder="1" applyAlignment="1" applyProtection="1">
      <alignment horizontal="left" vertical="center"/>
      <protection locked="0"/>
    </xf>
    <xf numFmtId="0" fontId="57" fillId="32" borderId="38" xfId="0" applyFont="1" applyFill="1" applyBorder="1" applyAlignment="1" applyProtection="1">
      <alignment horizontal="left" vertical="center"/>
      <protection locked="0"/>
    </xf>
    <xf numFmtId="0" fontId="57" fillId="32" borderId="20" xfId="0" applyFont="1" applyFill="1" applyBorder="1" applyAlignment="1" applyProtection="1">
      <alignment horizontal="left" vertical="center"/>
      <protection locked="0"/>
    </xf>
    <xf numFmtId="0" fontId="57" fillId="32" borderId="11" xfId="0" applyFont="1" applyFill="1" applyBorder="1" applyAlignment="1" applyProtection="1">
      <alignment horizontal="left" vertical="center"/>
      <protection locked="0"/>
    </xf>
    <xf numFmtId="0" fontId="57" fillId="32" borderId="29" xfId="0" applyFont="1" applyFill="1" applyBorder="1" applyAlignment="1" applyProtection="1">
      <alignment horizontal="left" vertical="center"/>
      <protection locked="0"/>
    </xf>
    <xf numFmtId="0" fontId="22" fillId="0" borderId="0" xfId="0" applyFont="1" applyAlignment="1" applyProtection="1">
      <alignment horizontal="center" vertical="center"/>
      <protection locked="0"/>
    </xf>
    <xf numFmtId="0" fontId="29" fillId="0" borderId="0" xfId="0" applyFont="1" applyAlignment="1">
      <alignment horizontal="right" vertical="center"/>
    </xf>
    <xf numFmtId="49" fontId="33" fillId="0" borderId="49" xfId="0" applyNumberFormat="1" applyFont="1" applyBorder="1" applyAlignment="1" applyProtection="1">
      <alignment horizontal="center" vertical="center"/>
      <protection locked="0"/>
    </xf>
    <xf numFmtId="49" fontId="24" fillId="0" borderId="75" xfId="0" applyNumberFormat="1" applyFont="1" applyBorder="1" applyAlignment="1" applyProtection="1">
      <alignment horizontal="center" vertical="center"/>
      <protection locked="0"/>
    </xf>
    <xf numFmtId="49" fontId="24" fillId="0" borderId="76" xfId="0" applyNumberFormat="1" applyFont="1" applyBorder="1" applyAlignment="1" applyProtection="1">
      <alignment horizontal="center" vertical="center"/>
      <protection locked="0"/>
    </xf>
    <xf numFmtId="49" fontId="24" fillId="0" borderId="77" xfId="0" applyNumberFormat="1" applyFont="1" applyBorder="1" applyAlignment="1" applyProtection="1">
      <alignment horizontal="center" vertical="center"/>
      <protection locked="0"/>
    </xf>
    <xf numFmtId="0" fontId="53" fillId="0" borderId="0" xfId="0" applyFont="1" applyAlignment="1">
      <alignment horizontal="center" vertical="center"/>
    </xf>
    <xf numFmtId="0" fontId="29" fillId="0" borderId="0" xfId="0" quotePrefix="1" applyFont="1" applyAlignment="1">
      <alignment horizontal="center" vertical="center"/>
    </xf>
    <xf numFmtId="0" fontId="23" fillId="0" borderId="0" xfId="0" applyFont="1" applyAlignment="1">
      <alignment horizontal="center" vertical="center"/>
    </xf>
    <xf numFmtId="0" fontId="42" fillId="32" borderId="138" xfId="0" applyFont="1" applyFill="1" applyBorder="1" applyAlignment="1" applyProtection="1">
      <alignment horizontal="left" vertical="center"/>
      <protection locked="0"/>
    </xf>
    <xf numFmtId="0" fontId="42" fillId="32" borderId="139" xfId="0" applyFont="1" applyFill="1" applyBorder="1" applyAlignment="1" applyProtection="1">
      <alignment horizontal="left" vertical="center"/>
      <protection locked="0"/>
    </xf>
    <xf numFmtId="0" fontId="42" fillId="32" borderId="140" xfId="0" applyFont="1" applyFill="1" applyBorder="1" applyAlignment="1" applyProtection="1">
      <alignment horizontal="left" vertical="center"/>
      <protection locked="0"/>
    </xf>
    <xf numFmtId="0" fontId="24" fillId="0" borderId="72" xfId="0" applyFont="1" applyBorder="1" applyAlignment="1">
      <alignment horizontal="right" vertical="center"/>
    </xf>
    <xf numFmtId="0" fontId="24" fillId="0" borderId="10" xfId="0" applyFont="1" applyBorder="1" applyAlignment="1">
      <alignment horizontal="right" vertical="center"/>
    </xf>
    <xf numFmtId="0" fontId="27" fillId="0" borderId="10" xfId="0" applyFont="1" applyBorder="1" applyAlignment="1">
      <alignment horizontal="center" vertical="center"/>
    </xf>
    <xf numFmtId="0" fontId="27" fillId="30" borderId="118" xfId="0" applyFont="1" applyFill="1" applyBorder="1" applyAlignment="1">
      <alignment horizontal="center" vertical="center"/>
    </xf>
    <xf numFmtId="0" fontId="28" fillId="30" borderId="118" xfId="0" applyFont="1" applyFill="1" applyBorder="1" applyAlignment="1">
      <alignment horizontal="center" vertical="center"/>
    </xf>
    <xf numFmtId="0" fontId="30" fillId="0" borderId="54" xfId="0" applyFont="1" applyBorder="1" applyAlignment="1" applyProtection="1">
      <alignment horizontal="center" vertical="center"/>
      <protection locked="0"/>
    </xf>
    <xf numFmtId="0" fontId="30" fillId="0" borderId="55" xfId="0" applyFont="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23" fillId="0" borderId="0" xfId="0" applyFont="1" applyAlignment="1">
      <alignment horizontal="right" vertical="center"/>
    </xf>
    <xf numFmtId="0" fontId="28" fillId="0" borderId="32" xfId="0" applyFont="1" applyBorder="1" applyAlignment="1" applyProtection="1">
      <alignment horizontal="center" vertical="center"/>
      <protection locked="0"/>
    </xf>
    <xf numFmtId="0" fontId="30" fillId="0" borderId="65" xfId="0" applyFont="1" applyBorder="1" applyAlignment="1" applyProtection="1">
      <alignment horizontal="center" vertical="center"/>
      <protection locked="0"/>
    </xf>
    <xf numFmtId="0" fontId="42" fillId="0" borderId="14" xfId="0" applyFont="1" applyBorder="1" applyAlignment="1">
      <alignment horizontal="center" vertical="center"/>
    </xf>
    <xf numFmtId="0" fontId="23" fillId="0" borderId="14" xfId="0" applyFont="1" applyBorder="1" applyAlignment="1">
      <alignment horizontal="center" vertical="center"/>
    </xf>
    <xf numFmtId="0" fontId="30" fillId="0" borderId="78" xfId="0" applyFont="1" applyBorder="1" applyAlignment="1" applyProtection="1">
      <alignment horizontal="center" vertical="center"/>
      <protection locked="0"/>
    </xf>
    <xf numFmtId="0" fontId="30" fillId="0" borderId="68" xfId="0" applyFont="1" applyBorder="1" applyAlignment="1" applyProtection="1">
      <alignment horizontal="center" vertical="center"/>
      <protection locked="0"/>
    </xf>
    <xf numFmtId="0" fontId="30" fillId="0" borderId="38" xfId="0" applyFont="1" applyBorder="1" applyAlignment="1" applyProtection="1">
      <alignment horizontal="center" vertical="center"/>
      <protection locked="0"/>
    </xf>
    <xf numFmtId="0" fontId="29" fillId="0" borderId="0" xfId="0" applyFont="1" applyAlignment="1" applyProtection="1">
      <alignment horizontal="right" vertical="center"/>
      <protection locked="0"/>
    </xf>
    <xf numFmtId="0" fontId="30" fillId="30" borderId="118" xfId="0" applyFont="1" applyFill="1" applyBorder="1" applyAlignment="1">
      <alignment horizontal="center" vertical="center"/>
    </xf>
    <xf numFmtId="0" fontId="28" fillId="0" borderId="74" xfId="0" applyFont="1" applyBorder="1" applyAlignment="1" applyProtection="1">
      <alignment horizontal="center" vertical="center"/>
      <protection locked="0"/>
    </xf>
    <xf numFmtId="0" fontId="30" fillId="0" borderId="51" xfId="0" applyFont="1" applyBorder="1" applyAlignment="1" applyProtection="1">
      <alignment horizontal="center" vertical="center"/>
      <protection locked="0"/>
    </xf>
    <xf numFmtId="0" fontId="30" fillId="0" borderId="48" xfId="0" applyFont="1" applyBorder="1" applyAlignment="1" applyProtection="1">
      <alignment horizontal="center" vertical="center"/>
      <protection locked="0"/>
    </xf>
    <xf numFmtId="0" fontId="28" fillId="0" borderId="89" xfId="0" applyFont="1" applyBorder="1" applyAlignment="1" applyProtection="1">
      <alignment horizontal="center" vertical="center"/>
      <protection locked="0"/>
    </xf>
    <xf numFmtId="0" fontId="30" fillId="0" borderId="50" xfId="0" applyFont="1" applyBorder="1" applyAlignment="1" applyProtection="1">
      <alignment horizontal="center" vertical="center"/>
      <protection locked="0"/>
    </xf>
    <xf numFmtId="0" fontId="43" fillId="0" borderId="107" xfId="0" applyFont="1" applyBorder="1" applyAlignment="1">
      <alignment horizontal="left" vertical="center"/>
    </xf>
    <xf numFmtId="0" fontId="43" fillId="30" borderId="11" xfId="0" applyFont="1" applyFill="1" applyBorder="1" applyAlignment="1">
      <alignment horizontal="center" vertical="center"/>
    </xf>
    <xf numFmtId="0" fontId="43" fillId="30" borderId="119" xfId="0" applyFont="1" applyFill="1" applyBorder="1" applyAlignment="1">
      <alignment horizontal="center" vertical="center"/>
    </xf>
    <xf numFmtId="0" fontId="31" fillId="0" borderId="34" xfId="0" applyFont="1" applyBorder="1" applyAlignment="1">
      <alignment horizontal="center" vertical="center"/>
    </xf>
    <xf numFmtId="0" fontId="28" fillId="0" borderId="81" xfId="0" applyFont="1" applyBorder="1" applyAlignment="1" applyProtection="1">
      <alignment horizontal="center" vertical="center"/>
      <protection locked="0"/>
    </xf>
    <xf numFmtId="0" fontId="28" fillId="0" borderId="79" xfId="0" applyFont="1" applyBorder="1" applyAlignment="1" applyProtection="1">
      <alignment horizontal="center" vertical="center"/>
      <protection locked="0"/>
    </xf>
    <xf numFmtId="0" fontId="28" fillId="0" borderId="73"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23" fillId="0" borderId="83" xfId="0" applyFont="1" applyBorder="1" applyAlignment="1">
      <alignment horizontal="center" vertical="center"/>
    </xf>
    <xf numFmtId="0" fontId="23" fillId="0" borderId="84" xfId="0" applyFont="1" applyBorder="1" applyAlignment="1">
      <alignment horizontal="center" vertical="center"/>
    </xf>
    <xf numFmtId="0" fontId="23" fillId="0" borderId="84" xfId="0" applyFont="1" applyBorder="1" applyAlignment="1">
      <alignment horizontal="center" vertical="center" textRotation="255"/>
    </xf>
    <xf numFmtId="0" fontId="23" fillId="0" borderId="85" xfId="0" applyFont="1" applyBorder="1" applyAlignment="1">
      <alignment horizontal="center" vertical="center" textRotation="255"/>
    </xf>
    <xf numFmtId="0" fontId="28" fillId="0" borderId="82" xfId="0" applyFont="1" applyBorder="1" applyAlignment="1" applyProtection="1">
      <alignment horizontal="center" vertical="center"/>
      <protection locked="0"/>
    </xf>
    <xf numFmtId="49" fontId="33" fillId="0" borderId="75" xfId="0" applyNumberFormat="1" applyFont="1" applyBorder="1" applyAlignment="1" applyProtection="1">
      <alignment horizontal="center" vertical="center"/>
      <protection locked="0"/>
    </xf>
    <xf numFmtId="49" fontId="33" fillId="0" borderId="76" xfId="0" applyNumberFormat="1" applyFont="1" applyBorder="1" applyAlignment="1" applyProtection="1">
      <alignment horizontal="center" vertical="center"/>
      <protection locked="0"/>
    </xf>
    <xf numFmtId="49" fontId="33" fillId="0" borderId="77" xfId="0" applyNumberFormat="1" applyFont="1" applyBorder="1" applyAlignment="1" applyProtection="1">
      <alignment horizontal="center" vertical="center"/>
      <protection locked="0"/>
    </xf>
    <xf numFmtId="0" fontId="42" fillId="30" borderId="40" xfId="0" applyFont="1" applyFill="1" applyBorder="1" applyAlignment="1">
      <alignment horizontal="center" vertical="center"/>
    </xf>
    <xf numFmtId="0" fontId="28" fillId="0" borderId="80" xfId="0" applyFont="1" applyBorder="1" applyAlignment="1" applyProtection="1">
      <alignment horizontal="center" vertical="center"/>
      <protection locked="0"/>
    </xf>
    <xf numFmtId="42" fontId="27" fillId="0" borderId="11" xfId="0" applyNumberFormat="1" applyFont="1" applyBorder="1" applyAlignment="1" applyProtection="1">
      <alignment horizontal="center" vertical="center" shrinkToFit="1"/>
      <protection locked="0"/>
    </xf>
    <xf numFmtId="41" fontId="28" fillId="0" borderId="15" xfId="0" applyNumberFormat="1" applyFont="1" applyBorder="1" applyAlignment="1">
      <alignment horizontal="center" vertical="center"/>
    </xf>
    <xf numFmtId="0" fontId="23" fillId="0" borderId="0" xfId="0" applyFont="1" applyAlignment="1">
      <alignment horizontal="center" vertical="center" shrinkToFit="1"/>
    </xf>
    <xf numFmtId="41" fontId="23" fillId="0" borderId="13" xfId="0" applyNumberFormat="1" applyFont="1" applyBorder="1" applyAlignment="1">
      <alignment horizontal="center" vertical="center"/>
    </xf>
    <xf numFmtId="41" fontId="23" fillId="0" borderId="0" xfId="0" applyNumberFormat="1" applyFont="1" applyAlignment="1">
      <alignment horizontal="center" vertical="center"/>
    </xf>
    <xf numFmtId="0" fontId="23" fillId="0" borderId="27" xfId="0" applyFont="1" applyBorder="1" applyAlignment="1">
      <alignment horizontal="center" vertical="center"/>
    </xf>
    <xf numFmtId="0" fontId="23" fillId="0" borderId="30" xfId="0" applyFont="1" applyBorder="1" applyAlignment="1">
      <alignment horizontal="center" vertical="center"/>
    </xf>
    <xf numFmtId="0" fontId="28" fillId="0" borderId="52" xfId="0" applyFont="1" applyBorder="1" applyAlignment="1" applyProtection="1">
      <alignment horizontal="center" vertical="center"/>
      <protection locked="0"/>
    </xf>
    <xf numFmtId="0" fontId="28" fillId="0" borderId="48" xfId="0" applyFont="1" applyBorder="1" applyAlignment="1" applyProtection="1">
      <alignment horizontal="center" vertical="center"/>
      <protection locked="0"/>
    </xf>
    <xf numFmtId="0" fontId="30" fillId="0" borderId="113" xfId="0" applyFont="1" applyBorder="1" applyAlignment="1" applyProtection="1">
      <alignment horizontal="center" vertical="center"/>
      <protection locked="0"/>
    </xf>
    <xf numFmtId="0" fontId="28" fillId="0" borderId="51" xfId="0" applyFont="1" applyBorder="1" applyAlignment="1" applyProtection="1">
      <alignment horizontal="center" vertical="center"/>
      <protection locked="0"/>
    </xf>
    <xf numFmtId="0" fontId="28" fillId="0" borderId="59" xfId="0" applyFont="1" applyBorder="1" applyAlignment="1" applyProtection="1">
      <alignment horizontal="center" vertical="center"/>
      <protection locked="0"/>
    </xf>
    <xf numFmtId="0" fontId="30" fillId="0" borderId="117" xfId="0" applyFont="1" applyBorder="1" applyAlignment="1" applyProtection="1">
      <alignment horizontal="center" vertical="center"/>
      <protection locked="0"/>
    </xf>
    <xf numFmtId="0" fontId="31" fillId="0" borderId="107" xfId="0" applyFont="1" applyBorder="1" applyAlignment="1">
      <alignment horizontal="center" vertical="center"/>
    </xf>
    <xf numFmtId="0" fontId="28" fillId="0" borderId="50" xfId="0" applyFont="1" applyBorder="1" applyAlignment="1" applyProtection="1">
      <alignment horizontal="center" vertical="center"/>
      <protection locked="0"/>
    </xf>
    <xf numFmtId="0" fontId="28" fillId="0" borderId="58" xfId="0" applyFont="1" applyBorder="1" applyAlignment="1" applyProtection="1">
      <alignment horizontal="center" vertical="center"/>
      <protection locked="0"/>
    </xf>
    <xf numFmtId="0" fontId="24" fillId="0" borderId="72" xfId="0" applyFont="1" applyBorder="1" applyAlignment="1">
      <alignment horizontal="center" vertical="center"/>
    </xf>
    <xf numFmtId="0" fontId="24" fillId="0" borderId="10" xfId="0" applyFont="1" applyBorder="1" applyAlignment="1">
      <alignment horizontal="center" vertical="center"/>
    </xf>
    <xf numFmtId="0" fontId="23" fillId="0" borderId="13" xfId="0" applyFont="1" applyBorder="1" applyAlignment="1">
      <alignment horizontal="right" vertical="center"/>
    </xf>
    <xf numFmtId="42" fontId="27" fillId="0" borderId="11" xfId="0" applyNumberFormat="1" applyFont="1" applyBorder="1" applyAlignment="1">
      <alignment horizontal="center" vertical="center" shrinkToFi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Normal" xfId="19" xr:uid="{00000000-0005-0000-0000-000012000000}"/>
    <cellStyle name="TableStyleLight1" xfId="20" xr:uid="{00000000-0005-0000-0000-000013000000}"/>
    <cellStyle name="アクセント 1" xfId="21" builtinId="29" customBuiltin="1"/>
    <cellStyle name="アクセント 2" xfId="22" builtinId="33" customBuiltin="1"/>
    <cellStyle name="アクセント 3" xfId="23" builtinId="37" customBuiltin="1"/>
    <cellStyle name="アクセント 4" xfId="24" builtinId="41" customBuiltin="1"/>
    <cellStyle name="アクセント 5" xfId="25" builtinId="45" customBuiltin="1"/>
    <cellStyle name="アクセント 6" xfId="26" builtinId="49" customBuiltin="1"/>
    <cellStyle name="タイトル" xfId="27" builtinId="15" customBuiltin="1"/>
    <cellStyle name="チェック セル" xfId="28" builtinId="23" customBuiltin="1"/>
    <cellStyle name="どちらでもない" xfId="29" builtinId="28" customBuiltin="1"/>
    <cellStyle name="ハイパーリンク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5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10" xfId="44" xr:uid="{00000000-0005-0000-0000-00002D000000}"/>
    <cellStyle name="標準 11" xfId="56" xr:uid="{00000000-0005-0000-0000-00002E000000}"/>
    <cellStyle name="標準 12" xfId="59" xr:uid="{00000000-0005-0000-0000-00002F000000}"/>
    <cellStyle name="標準 2" xfId="45" xr:uid="{00000000-0005-0000-0000-000030000000}"/>
    <cellStyle name="標準 2 2" xfId="58" xr:uid="{00000000-0005-0000-0000-000031000000}"/>
    <cellStyle name="標準 2 2 2 2" xfId="46" xr:uid="{00000000-0005-0000-0000-000032000000}"/>
    <cellStyle name="標準 2_第16回全国社会人クラブ対抗ＰＧ" xfId="57" xr:uid="{00000000-0005-0000-0000-000033000000}"/>
    <cellStyle name="標準 3" xfId="47" xr:uid="{00000000-0005-0000-0000-000034000000}"/>
    <cellStyle name="標準 4" xfId="48" xr:uid="{00000000-0005-0000-0000-000035000000}"/>
    <cellStyle name="標準 5" xfId="49" xr:uid="{00000000-0005-0000-0000-000036000000}"/>
    <cellStyle name="標準 6" xfId="50" xr:uid="{00000000-0005-0000-0000-000037000000}"/>
    <cellStyle name="標準 7" xfId="51" xr:uid="{00000000-0005-0000-0000-000038000000}"/>
    <cellStyle name="標準 8" xfId="52" xr:uid="{00000000-0005-0000-0000-000039000000}"/>
    <cellStyle name="標準 9" xfId="53" xr:uid="{00000000-0005-0000-0000-00003A000000}"/>
    <cellStyle name="良い" xfId="54" builtinId="26" customBuiltin="1"/>
  </cellStyles>
  <dxfs count="0"/>
  <tableStyles count="0" defaultTableStyle="TableStyleMedium9" defaultPivotStyle="PivotStyleLight16"/>
  <colors>
    <mruColors>
      <color rgb="FFCCFFCC"/>
      <color rgb="FFB1F9A5"/>
      <color rgb="FFFE5C54"/>
      <color rgb="FFD5372B"/>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0</xdr:colOff>
      <xdr:row>15</xdr:row>
      <xdr:rowOff>85725</xdr:rowOff>
    </xdr:from>
    <xdr:to>
      <xdr:col>8</xdr:col>
      <xdr:colOff>0</xdr:colOff>
      <xdr:row>16</xdr:row>
      <xdr:rowOff>152400</xdr:rowOff>
    </xdr:to>
    <xdr:sp macro="" textlink="">
      <xdr:nvSpPr>
        <xdr:cNvPr id="6145" name="Text Box 1">
          <a:extLst>
            <a:ext uri="{FF2B5EF4-FFF2-40B4-BE49-F238E27FC236}">
              <a16:creationId xmlns:a16="http://schemas.microsoft.com/office/drawing/2014/main" id="{00000000-0008-0000-0200-000001180000}"/>
            </a:ext>
          </a:extLst>
        </xdr:cNvPr>
        <xdr:cNvSpPr txBox="1">
          <a:spLocks noChangeArrowheads="1"/>
        </xdr:cNvSpPr>
      </xdr:nvSpPr>
      <xdr:spPr bwMode="auto">
        <a:xfrm>
          <a:off x="6276975" y="3514725"/>
          <a:ext cx="0" cy="3143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日付の入力について</a:t>
          </a:r>
          <a:endParaRPr lang="ja-JP" altLang="en-US"/>
        </a:p>
      </xdr:txBody>
    </xdr:sp>
    <xdr:clientData/>
  </xdr:twoCellAnchor>
  <xdr:twoCellAnchor>
    <xdr:from>
      <xdr:col>8</xdr:col>
      <xdr:colOff>0</xdr:colOff>
      <xdr:row>1</xdr:row>
      <xdr:rowOff>0</xdr:rowOff>
    </xdr:from>
    <xdr:to>
      <xdr:col>8</xdr:col>
      <xdr:colOff>0</xdr:colOff>
      <xdr:row>1</xdr:row>
      <xdr:rowOff>0</xdr:rowOff>
    </xdr:to>
    <xdr:sp macro="" textlink="">
      <xdr:nvSpPr>
        <xdr:cNvPr id="6146" name="Text Box 2">
          <a:extLst>
            <a:ext uri="{FF2B5EF4-FFF2-40B4-BE49-F238E27FC236}">
              <a16:creationId xmlns:a16="http://schemas.microsoft.com/office/drawing/2014/main" id="{00000000-0008-0000-0200-000002180000}"/>
            </a:ext>
          </a:extLst>
        </xdr:cNvPr>
        <xdr:cNvSpPr txBox="1">
          <a:spLocks noChangeArrowheads="1"/>
        </xdr:cNvSpPr>
      </xdr:nvSpPr>
      <xdr:spPr bwMode="auto">
        <a:xfrm>
          <a:off x="6276975"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8</xdr:col>
      <xdr:colOff>0</xdr:colOff>
      <xdr:row>8</xdr:row>
      <xdr:rowOff>200025</xdr:rowOff>
    </xdr:from>
    <xdr:to>
      <xdr:col>8</xdr:col>
      <xdr:colOff>0</xdr:colOff>
      <xdr:row>8</xdr:row>
      <xdr:rowOff>200025</xdr:rowOff>
    </xdr:to>
    <xdr:sp macro="" textlink="">
      <xdr:nvSpPr>
        <xdr:cNvPr id="3075" name="Line 3">
          <a:extLst>
            <a:ext uri="{FF2B5EF4-FFF2-40B4-BE49-F238E27FC236}">
              <a16:creationId xmlns:a16="http://schemas.microsoft.com/office/drawing/2014/main" id="{00000000-0008-0000-0200-0000030C0000}"/>
            </a:ext>
          </a:extLst>
        </xdr:cNvPr>
        <xdr:cNvSpPr>
          <a:spLocks noChangeShapeType="1"/>
        </xdr:cNvSpPr>
      </xdr:nvSpPr>
      <xdr:spPr bwMode="auto">
        <a:xfrm>
          <a:off x="6505575" y="1828800"/>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20</xdr:row>
      <xdr:rowOff>0</xdr:rowOff>
    </xdr:from>
    <xdr:to>
      <xdr:col>8</xdr:col>
      <xdr:colOff>0</xdr:colOff>
      <xdr:row>20</xdr:row>
      <xdr:rowOff>0</xdr:rowOff>
    </xdr:to>
    <xdr:sp macro="" textlink="">
      <xdr:nvSpPr>
        <xdr:cNvPr id="3076" name="Line 4">
          <a:extLst>
            <a:ext uri="{FF2B5EF4-FFF2-40B4-BE49-F238E27FC236}">
              <a16:creationId xmlns:a16="http://schemas.microsoft.com/office/drawing/2014/main" id="{00000000-0008-0000-0200-0000040C0000}"/>
            </a:ext>
          </a:extLst>
        </xdr:cNvPr>
        <xdr:cNvSpPr>
          <a:spLocks noChangeShapeType="1"/>
        </xdr:cNvSpPr>
      </xdr:nvSpPr>
      <xdr:spPr bwMode="auto">
        <a:xfrm>
          <a:off x="6505575" y="4676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20</xdr:row>
      <xdr:rowOff>200025</xdr:rowOff>
    </xdr:from>
    <xdr:to>
      <xdr:col>8</xdr:col>
      <xdr:colOff>0</xdr:colOff>
      <xdr:row>20</xdr:row>
      <xdr:rowOff>200025</xdr:rowOff>
    </xdr:to>
    <xdr:sp macro="" textlink="">
      <xdr:nvSpPr>
        <xdr:cNvPr id="3077" name="Line 5">
          <a:extLst>
            <a:ext uri="{FF2B5EF4-FFF2-40B4-BE49-F238E27FC236}">
              <a16:creationId xmlns:a16="http://schemas.microsoft.com/office/drawing/2014/main" id="{00000000-0008-0000-0200-0000050C0000}"/>
            </a:ext>
          </a:extLst>
        </xdr:cNvPr>
        <xdr:cNvSpPr>
          <a:spLocks noChangeShapeType="1"/>
        </xdr:cNvSpPr>
      </xdr:nvSpPr>
      <xdr:spPr bwMode="auto">
        <a:xfrm>
          <a:off x="6505575" y="4876800"/>
          <a:ext cx="0" cy="0"/>
        </a:xfrm>
        <a:prstGeom prst="line">
          <a:avLst/>
        </a:prstGeom>
        <a:noFill/>
        <a:ln w="76200">
          <a:solidFill>
            <a:srgbClr val="FF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8</xdr:row>
      <xdr:rowOff>0</xdr:rowOff>
    </xdr:from>
    <xdr:to>
      <xdr:col>8</xdr:col>
      <xdr:colOff>0</xdr:colOff>
      <xdr:row>8</xdr:row>
      <xdr:rowOff>0</xdr:rowOff>
    </xdr:to>
    <xdr:sp macro="" textlink="">
      <xdr:nvSpPr>
        <xdr:cNvPr id="6145" name="Text Box 1">
          <a:extLst>
            <a:ext uri="{FF2B5EF4-FFF2-40B4-BE49-F238E27FC236}">
              <a16:creationId xmlns:a16="http://schemas.microsoft.com/office/drawing/2014/main" id="{00000000-0008-0000-0300-000001180000}"/>
            </a:ext>
          </a:extLst>
        </xdr:cNvPr>
        <xdr:cNvSpPr txBox="1">
          <a:spLocks noChangeArrowheads="1"/>
        </xdr:cNvSpPr>
      </xdr:nvSpPr>
      <xdr:spPr bwMode="auto">
        <a:xfrm>
          <a:off x="6276975" y="3514725"/>
          <a:ext cx="0" cy="3143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日付の入力について</a:t>
          </a:r>
          <a:endParaRPr lang="ja-JP" altLang="en-US"/>
        </a:p>
      </xdr:txBody>
    </xdr:sp>
    <xdr:clientData/>
  </xdr:twoCellAnchor>
  <xdr:twoCellAnchor>
    <xdr:from>
      <xdr:col>8</xdr:col>
      <xdr:colOff>0</xdr:colOff>
      <xdr:row>1</xdr:row>
      <xdr:rowOff>0</xdr:rowOff>
    </xdr:from>
    <xdr:to>
      <xdr:col>8</xdr:col>
      <xdr:colOff>0</xdr:colOff>
      <xdr:row>1</xdr:row>
      <xdr:rowOff>0</xdr:rowOff>
    </xdr:to>
    <xdr:sp macro="" textlink="">
      <xdr:nvSpPr>
        <xdr:cNvPr id="6146" name="Text Box 2">
          <a:extLst>
            <a:ext uri="{FF2B5EF4-FFF2-40B4-BE49-F238E27FC236}">
              <a16:creationId xmlns:a16="http://schemas.microsoft.com/office/drawing/2014/main" id="{00000000-0008-0000-0300-000002180000}"/>
            </a:ext>
          </a:extLst>
        </xdr:cNvPr>
        <xdr:cNvSpPr txBox="1">
          <a:spLocks noChangeArrowheads="1"/>
        </xdr:cNvSpPr>
      </xdr:nvSpPr>
      <xdr:spPr bwMode="auto">
        <a:xfrm>
          <a:off x="6276975"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8</xdr:col>
      <xdr:colOff>0</xdr:colOff>
      <xdr:row>8</xdr:row>
      <xdr:rowOff>0</xdr:rowOff>
    </xdr:from>
    <xdr:to>
      <xdr:col>8</xdr:col>
      <xdr:colOff>0</xdr:colOff>
      <xdr:row>8</xdr:row>
      <xdr:rowOff>0</xdr:rowOff>
    </xdr:to>
    <xdr:sp macro="" textlink="">
      <xdr:nvSpPr>
        <xdr:cNvPr id="4099" name="Line 3">
          <a:extLst>
            <a:ext uri="{FF2B5EF4-FFF2-40B4-BE49-F238E27FC236}">
              <a16:creationId xmlns:a16="http://schemas.microsoft.com/office/drawing/2014/main" id="{00000000-0008-0000-0300-000003100000}"/>
            </a:ext>
          </a:extLst>
        </xdr:cNvPr>
        <xdr:cNvSpPr>
          <a:spLocks noChangeShapeType="1"/>
        </xdr:cNvSpPr>
      </xdr:nvSpPr>
      <xdr:spPr bwMode="auto">
        <a:xfrm>
          <a:off x="6505575" y="1628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8</xdr:row>
      <xdr:rowOff>0</xdr:rowOff>
    </xdr:from>
    <xdr:to>
      <xdr:col>8</xdr:col>
      <xdr:colOff>0</xdr:colOff>
      <xdr:row>8</xdr:row>
      <xdr:rowOff>0</xdr:rowOff>
    </xdr:to>
    <xdr:sp macro="" textlink="">
      <xdr:nvSpPr>
        <xdr:cNvPr id="4100" name="Line 4">
          <a:extLst>
            <a:ext uri="{FF2B5EF4-FFF2-40B4-BE49-F238E27FC236}">
              <a16:creationId xmlns:a16="http://schemas.microsoft.com/office/drawing/2014/main" id="{00000000-0008-0000-0300-000004100000}"/>
            </a:ext>
          </a:extLst>
        </xdr:cNvPr>
        <xdr:cNvSpPr>
          <a:spLocks noChangeShapeType="1"/>
        </xdr:cNvSpPr>
      </xdr:nvSpPr>
      <xdr:spPr bwMode="auto">
        <a:xfrm>
          <a:off x="6505575" y="1628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8</xdr:row>
      <xdr:rowOff>200025</xdr:rowOff>
    </xdr:from>
    <xdr:to>
      <xdr:col>8</xdr:col>
      <xdr:colOff>0</xdr:colOff>
      <xdr:row>8</xdr:row>
      <xdr:rowOff>200025</xdr:rowOff>
    </xdr:to>
    <xdr:sp macro="" textlink="">
      <xdr:nvSpPr>
        <xdr:cNvPr id="4101" name="Line 5">
          <a:extLst>
            <a:ext uri="{FF2B5EF4-FFF2-40B4-BE49-F238E27FC236}">
              <a16:creationId xmlns:a16="http://schemas.microsoft.com/office/drawing/2014/main" id="{00000000-0008-0000-0300-000005100000}"/>
            </a:ext>
          </a:extLst>
        </xdr:cNvPr>
        <xdr:cNvSpPr>
          <a:spLocks noChangeShapeType="1"/>
        </xdr:cNvSpPr>
      </xdr:nvSpPr>
      <xdr:spPr bwMode="auto">
        <a:xfrm>
          <a:off x="6505575" y="1828800"/>
          <a:ext cx="0" cy="0"/>
        </a:xfrm>
        <a:prstGeom prst="line">
          <a:avLst/>
        </a:prstGeom>
        <a:noFill/>
        <a:ln w="76200">
          <a:solidFill>
            <a:srgbClr val="FF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8</xdr:row>
      <xdr:rowOff>0</xdr:rowOff>
    </xdr:from>
    <xdr:to>
      <xdr:col>8</xdr:col>
      <xdr:colOff>0</xdr:colOff>
      <xdr:row>8</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6505575" y="16287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日付の入力について</a:t>
          </a:r>
          <a:endParaRPr lang="ja-JP" altLang="en-US"/>
        </a:p>
      </xdr:txBody>
    </xdr:sp>
    <xdr:clientData/>
  </xdr:twoCellAnchor>
  <xdr:twoCellAnchor>
    <xdr:from>
      <xdr:col>8</xdr:col>
      <xdr:colOff>0</xdr:colOff>
      <xdr:row>1</xdr:row>
      <xdr:rowOff>0</xdr:rowOff>
    </xdr:from>
    <xdr:to>
      <xdr:col>8</xdr:col>
      <xdr:colOff>0</xdr:colOff>
      <xdr:row>1</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6505575"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8</xdr:col>
      <xdr:colOff>0</xdr:colOff>
      <xdr:row>8</xdr:row>
      <xdr:rowOff>0</xdr:rowOff>
    </xdr:from>
    <xdr:to>
      <xdr:col>8</xdr:col>
      <xdr:colOff>0</xdr:colOff>
      <xdr:row>8</xdr:row>
      <xdr:rowOff>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6505575" y="1628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8</xdr:row>
      <xdr:rowOff>0</xdr:rowOff>
    </xdr:from>
    <xdr:to>
      <xdr:col>8</xdr:col>
      <xdr:colOff>0</xdr:colOff>
      <xdr:row>8</xdr:row>
      <xdr:rowOff>0</xdr:rowOff>
    </xdr:to>
    <xdr:sp macro="" textlink="">
      <xdr:nvSpPr>
        <xdr:cNvPr id="5" name="Line 4">
          <a:extLst>
            <a:ext uri="{FF2B5EF4-FFF2-40B4-BE49-F238E27FC236}">
              <a16:creationId xmlns:a16="http://schemas.microsoft.com/office/drawing/2014/main" id="{00000000-0008-0000-0400-000005000000}"/>
            </a:ext>
          </a:extLst>
        </xdr:cNvPr>
        <xdr:cNvSpPr>
          <a:spLocks noChangeShapeType="1"/>
        </xdr:cNvSpPr>
      </xdr:nvSpPr>
      <xdr:spPr bwMode="auto">
        <a:xfrm>
          <a:off x="6505575" y="1628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8</xdr:row>
      <xdr:rowOff>200025</xdr:rowOff>
    </xdr:from>
    <xdr:to>
      <xdr:col>8</xdr:col>
      <xdr:colOff>0</xdr:colOff>
      <xdr:row>8</xdr:row>
      <xdr:rowOff>200025</xdr:rowOff>
    </xdr:to>
    <xdr:sp macro="" textlink="">
      <xdr:nvSpPr>
        <xdr:cNvPr id="6" name="Line 5">
          <a:extLst>
            <a:ext uri="{FF2B5EF4-FFF2-40B4-BE49-F238E27FC236}">
              <a16:creationId xmlns:a16="http://schemas.microsoft.com/office/drawing/2014/main" id="{00000000-0008-0000-0400-000006000000}"/>
            </a:ext>
          </a:extLst>
        </xdr:cNvPr>
        <xdr:cNvSpPr>
          <a:spLocks noChangeShapeType="1"/>
        </xdr:cNvSpPr>
      </xdr:nvSpPr>
      <xdr:spPr bwMode="auto">
        <a:xfrm>
          <a:off x="6505575" y="1828800"/>
          <a:ext cx="0" cy="0"/>
        </a:xfrm>
        <a:prstGeom prst="line">
          <a:avLst/>
        </a:prstGeom>
        <a:noFill/>
        <a:ln w="76200">
          <a:solidFill>
            <a:srgbClr val="FF0000"/>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8</xdr:row>
      <xdr:rowOff>0</xdr:rowOff>
    </xdr:from>
    <xdr:to>
      <xdr:col>8</xdr:col>
      <xdr:colOff>0</xdr:colOff>
      <xdr:row>8</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6505575" y="16287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日付の入力について</a:t>
          </a:r>
          <a:endParaRPr lang="ja-JP" altLang="en-US"/>
        </a:p>
      </xdr:txBody>
    </xdr:sp>
    <xdr:clientData/>
  </xdr:twoCellAnchor>
  <xdr:twoCellAnchor>
    <xdr:from>
      <xdr:col>8</xdr:col>
      <xdr:colOff>0</xdr:colOff>
      <xdr:row>1</xdr:row>
      <xdr:rowOff>0</xdr:rowOff>
    </xdr:from>
    <xdr:to>
      <xdr:col>8</xdr:col>
      <xdr:colOff>0</xdr:colOff>
      <xdr:row>1</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6505575"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8</xdr:col>
      <xdr:colOff>0</xdr:colOff>
      <xdr:row>8</xdr:row>
      <xdr:rowOff>0</xdr:rowOff>
    </xdr:from>
    <xdr:to>
      <xdr:col>8</xdr:col>
      <xdr:colOff>0</xdr:colOff>
      <xdr:row>8</xdr:row>
      <xdr:rowOff>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6505575" y="1628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8</xdr:row>
      <xdr:rowOff>0</xdr:rowOff>
    </xdr:from>
    <xdr:to>
      <xdr:col>8</xdr:col>
      <xdr:colOff>0</xdr:colOff>
      <xdr:row>8</xdr:row>
      <xdr:rowOff>0</xdr:rowOff>
    </xdr:to>
    <xdr:sp macro="" textlink="">
      <xdr:nvSpPr>
        <xdr:cNvPr id="5" name="Line 4">
          <a:extLst>
            <a:ext uri="{FF2B5EF4-FFF2-40B4-BE49-F238E27FC236}">
              <a16:creationId xmlns:a16="http://schemas.microsoft.com/office/drawing/2014/main" id="{00000000-0008-0000-0500-000005000000}"/>
            </a:ext>
          </a:extLst>
        </xdr:cNvPr>
        <xdr:cNvSpPr>
          <a:spLocks noChangeShapeType="1"/>
        </xdr:cNvSpPr>
      </xdr:nvSpPr>
      <xdr:spPr bwMode="auto">
        <a:xfrm>
          <a:off x="6505575" y="1628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8</xdr:row>
      <xdr:rowOff>200025</xdr:rowOff>
    </xdr:from>
    <xdr:to>
      <xdr:col>8</xdr:col>
      <xdr:colOff>0</xdr:colOff>
      <xdr:row>8</xdr:row>
      <xdr:rowOff>200025</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a:off x="6505575" y="1828800"/>
          <a:ext cx="0" cy="0"/>
        </a:xfrm>
        <a:prstGeom prst="line">
          <a:avLst/>
        </a:prstGeom>
        <a:noFill/>
        <a:ln w="76200">
          <a:solidFill>
            <a:srgbClr val="FF0000"/>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8</xdr:row>
      <xdr:rowOff>0</xdr:rowOff>
    </xdr:from>
    <xdr:to>
      <xdr:col>8</xdr:col>
      <xdr:colOff>0</xdr:colOff>
      <xdr:row>8</xdr:row>
      <xdr:rowOff>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6505575" y="16287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日付の入力について</a:t>
          </a:r>
          <a:endParaRPr lang="ja-JP" altLang="en-US"/>
        </a:p>
      </xdr:txBody>
    </xdr:sp>
    <xdr:clientData/>
  </xdr:twoCellAnchor>
  <xdr:twoCellAnchor>
    <xdr:from>
      <xdr:col>8</xdr:col>
      <xdr:colOff>0</xdr:colOff>
      <xdr:row>1</xdr:row>
      <xdr:rowOff>0</xdr:rowOff>
    </xdr:from>
    <xdr:to>
      <xdr:col>8</xdr:col>
      <xdr:colOff>0</xdr:colOff>
      <xdr:row>1</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6505575"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8</xdr:col>
      <xdr:colOff>0</xdr:colOff>
      <xdr:row>8</xdr:row>
      <xdr:rowOff>0</xdr:rowOff>
    </xdr:from>
    <xdr:to>
      <xdr:col>8</xdr:col>
      <xdr:colOff>0</xdr:colOff>
      <xdr:row>8</xdr:row>
      <xdr:rowOff>0</xdr:rowOff>
    </xdr:to>
    <xdr:sp macro="" textlink="">
      <xdr:nvSpPr>
        <xdr:cNvPr id="4" name="Line 3">
          <a:extLst>
            <a:ext uri="{FF2B5EF4-FFF2-40B4-BE49-F238E27FC236}">
              <a16:creationId xmlns:a16="http://schemas.microsoft.com/office/drawing/2014/main" id="{00000000-0008-0000-0600-000004000000}"/>
            </a:ext>
          </a:extLst>
        </xdr:cNvPr>
        <xdr:cNvSpPr>
          <a:spLocks noChangeShapeType="1"/>
        </xdr:cNvSpPr>
      </xdr:nvSpPr>
      <xdr:spPr bwMode="auto">
        <a:xfrm>
          <a:off x="6505575" y="1628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8</xdr:row>
      <xdr:rowOff>0</xdr:rowOff>
    </xdr:from>
    <xdr:to>
      <xdr:col>8</xdr:col>
      <xdr:colOff>0</xdr:colOff>
      <xdr:row>8</xdr:row>
      <xdr:rowOff>0</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bwMode="auto">
        <a:xfrm>
          <a:off x="6505575" y="1628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8</xdr:row>
      <xdr:rowOff>200025</xdr:rowOff>
    </xdr:from>
    <xdr:to>
      <xdr:col>8</xdr:col>
      <xdr:colOff>0</xdr:colOff>
      <xdr:row>8</xdr:row>
      <xdr:rowOff>200025</xdr:rowOff>
    </xdr:to>
    <xdr:sp macro="" textlink="">
      <xdr:nvSpPr>
        <xdr:cNvPr id="6" name="Line 5">
          <a:extLst>
            <a:ext uri="{FF2B5EF4-FFF2-40B4-BE49-F238E27FC236}">
              <a16:creationId xmlns:a16="http://schemas.microsoft.com/office/drawing/2014/main" id="{00000000-0008-0000-0600-000006000000}"/>
            </a:ext>
          </a:extLst>
        </xdr:cNvPr>
        <xdr:cNvSpPr>
          <a:spLocks noChangeShapeType="1"/>
        </xdr:cNvSpPr>
      </xdr:nvSpPr>
      <xdr:spPr bwMode="auto">
        <a:xfrm>
          <a:off x="6505575" y="1828800"/>
          <a:ext cx="0" cy="0"/>
        </a:xfrm>
        <a:prstGeom prst="line">
          <a:avLst/>
        </a:prstGeom>
        <a:noFill/>
        <a:ln w="76200">
          <a:solidFill>
            <a:srgbClr val="FF0000"/>
          </a:solidFill>
          <a:round/>
          <a:headEnd/>
          <a:tailEnd type="triangle" w="med" len="me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1</xdr:row>
      <xdr:rowOff>0</xdr:rowOff>
    </xdr:from>
    <xdr:to>
      <xdr:col>8</xdr:col>
      <xdr:colOff>0</xdr:colOff>
      <xdr:row>1</xdr:row>
      <xdr:rowOff>0</xdr:rowOff>
    </xdr:to>
    <xdr:sp macro="" textlink="">
      <xdr:nvSpPr>
        <xdr:cNvPr id="2" name="Text Box 2">
          <a:extLst>
            <a:ext uri="{FF2B5EF4-FFF2-40B4-BE49-F238E27FC236}">
              <a16:creationId xmlns:a16="http://schemas.microsoft.com/office/drawing/2014/main" id="{00000000-0008-0000-0700-000002000000}"/>
            </a:ext>
          </a:extLst>
        </xdr:cNvPr>
        <xdr:cNvSpPr txBox="1">
          <a:spLocks noChangeArrowheads="1"/>
        </xdr:cNvSpPr>
      </xdr:nvSpPr>
      <xdr:spPr bwMode="auto">
        <a:xfrm>
          <a:off x="6400800"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8</xdr:col>
      <xdr:colOff>0</xdr:colOff>
      <xdr:row>8</xdr:row>
      <xdr:rowOff>200025</xdr:rowOff>
    </xdr:from>
    <xdr:to>
      <xdr:col>8</xdr:col>
      <xdr:colOff>0</xdr:colOff>
      <xdr:row>8</xdr:row>
      <xdr:rowOff>200025</xdr:rowOff>
    </xdr:to>
    <xdr:sp macro="" textlink="">
      <xdr:nvSpPr>
        <xdr:cNvPr id="3" name="Line 3">
          <a:extLst>
            <a:ext uri="{FF2B5EF4-FFF2-40B4-BE49-F238E27FC236}">
              <a16:creationId xmlns:a16="http://schemas.microsoft.com/office/drawing/2014/main" id="{00000000-0008-0000-0700-000003000000}"/>
            </a:ext>
          </a:extLst>
        </xdr:cNvPr>
        <xdr:cNvSpPr>
          <a:spLocks noChangeShapeType="1"/>
        </xdr:cNvSpPr>
      </xdr:nvSpPr>
      <xdr:spPr bwMode="auto">
        <a:xfrm>
          <a:off x="6400800" y="1828800"/>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20</xdr:row>
      <xdr:rowOff>0</xdr:rowOff>
    </xdr:from>
    <xdr:to>
      <xdr:col>8</xdr:col>
      <xdr:colOff>0</xdr:colOff>
      <xdr:row>20</xdr:row>
      <xdr:rowOff>0</xdr:rowOff>
    </xdr:to>
    <xdr:sp macro="" textlink="">
      <xdr:nvSpPr>
        <xdr:cNvPr id="4" name="Line 4">
          <a:extLst>
            <a:ext uri="{FF2B5EF4-FFF2-40B4-BE49-F238E27FC236}">
              <a16:creationId xmlns:a16="http://schemas.microsoft.com/office/drawing/2014/main" id="{00000000-0008-0000-0700-000004000000}"/>
            </a:ext>
          </a:extLst>
        </xdr:cNvPr>
        <xdr:cNvSpPr>
          <a:spLocks noChangeShapeType="1"/>
        </xdr:cNvSpPr>
      </xdr:nvSpPr>
      <xdr:spPr bwMode="auto">
        <a:xfrm>
          <a:off x="6400800" y="4676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20</xdr:row>
      <xdr:rowOff>200025</xdr:rowOff>
    </xdr:from>
    <xdr:to>
      <xdr:col>8</xdr:col>
      <xdr:colOff>0</xdr:colOff>
      <xdr:row>20</xdr:row>
      <xdr:rowOff>200025</xdr:rowOff>
    </xdr:to>
    <xdr:sp macro="" textlink="">
      <xdr:nvSpPr>
        <xdr:cNvPr id="5" name="Line 5">
          <a:extLst>
            <a:ext uri="{FF2B5EF4-FFF2-40B4-BE49-F238E27FC236}">
              <a16:creationId xmlns:a16="http://schemas.microsoft.com/office/drawing/2014/main" id="{00000000-0008-0000-0700-000005000000}"/>
            </a:ext>
          </a:extLst>
        </xdr:cNvPr>
        <xdr:cNvSpPr>
          <a:spLocks noChangeShapeType="1"/>
        </xdr:cNvSpPr>
      </xdr:nvSpPr>
      <xdr:spPr bwMode="auto">
        <a:xfrm>
          <a:off x="6400800" y="4876800"/>
          <a:ext cx="0" cy="0"/>
        </a:xfrm>
        <a:prstGeom prst="line">
          <a:avLst/>
        </a:prstGeom>
        <a:noFill/>
        <a:ln w="76200">
          <a:solidFill>
            <a:srgbClr val="FF0000"/>
          </a:solidFill>
          <a:round/>
          <a:headEnd/>
          <a:tailEnd type="triangle" w="med" len="me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xdr:row>
      <xdr:rowOff>0</xdr:rowOff>
    </xdr:from>
    <xdr:to>
      <xdr:col>8</xdr:col>
      <xdr:colOff>0</xdr:colOff>
      <xdr:row>1</xdr:row>
      <xdr:rowOff>0</xdr:rowOff>
    </xdr:to>
    <xdr:sp macro="" textlink="">
      <xdr:nvSpPr>
        <xdr:cNvPr id="2" name="Text Box 2">
          <a:extLst>
            <a:ext uri="{FF2B5EF4-FFF2-40B4-BE49-F238E27FC236}">
              <a16:creationId xmlns:a16="http://schemas.microsoft.com/office/drawing/2014/main" id="{00000000-0008-0000-0800-000002000000}"/>
            </a:ext>
          </a:extLst>
        </xdr:cNvPr>
        <xdr:cNvSpPr txBox="1">
          <a:spLocks noChangeArrowheads="1"/>
        </xdr:cNvSpPr>
      </xdr:nvSpPr>
      <xdr:spPr bwMode="auto">
        <a:xfrm>
          <a:off x="6400800"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8</xdr:col>
      <xdr:colOff>0</xdr:colOff>
      <xdr:row>8</xdr:row>
      <xdr:rowOff>200025</xdr:rowOff>
    </xdr:from>
    <xdr:to>
      <xdr:col>8</xdr:col>
      <xdr:colOff>0</xdr:colOff>
      <xdr:row>8</xdr:row>
      <xdr:rowOff>200025</xdr:rowOff>
    </xdr:to>
    <xdr:sp macro="" textlink="">
      <xdr:nvSpPr>
        <xdr:cNvPr id="3" name="Line 3">
          <a:extLst>
            <a:ext uri="{FF2B5EF4-FFF2-40B4-BE49-F238E27FC236}">
              <a16:creationId xmlns:a16="http://schemas.microsoft.com/office/drawing/2014/main" id="{00000000-0008-0000-0800-000003000000}"/>
            </a:ext>
          </a:extLst>
        </xdr:cNvPr>
        <xdr:cNvSpPr>
          <a:spLocks noChangeShapeType="1"/>
        </xdr:cNvSpPr>
      </xdr:nvSpPr>
      <xdr:spPr bwMode="auto">
        <a:xfrm>
          <a:off x="6400800" y="1828800"/>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20</xdr:row>
      <xdr:rowOff>0</xdr:rowOff>
    </xdr:from>
    <xdr:to>
      <xdr:col>8</xdr:col>
      <xdr:colOff>0</xdr:colOff>
      <xdr:row>20</xdr:row>
      <xdr:rowOff>0</xdr:rowOff>
    </xdr:to>
    <xdr:sp macro="" textlink="">
      <xdr:nvSpPr>
        <xdr:cNvPr id="4" name="Line 4">
          <a:extLst>
            <a:ext uri="{FF2B5EF4-FFF2-40B4-BE49-F238E27FC236}">
              <a16:creationId xmlns:a16="http://schemas.microsoft.com/office/drawing/2014/main" id="{00000000-0008-0000-0800-000004000000}"/>
            </a:ext>
          </a:extLst>
        </xdr:cNvPr>
        <xdr:cNvSpPr>
          <a:spLocks noChangeShapeType="1"/>
        </xdr:cNvSpPr>
      </xdr:nvSpPr>
      <xdr:spPr bwMode="auto">
        <a:xfrm>
          <a:off x="6400800" y="4676775"/>
          <a:ext cx="0" cy="0"/>
        </a:xfrm>
        <a:prstGeom prst="line">
          <a:avLst/>
        </a:prstGeom>
        <a:noFill/>
        <a:ln w="76200">
          <a:solidFill>
            <a:srgbClr val="FF0000"/>
          </a:solidFill>
          <a:round/>
          <a:headEnd/>
          <a:tailEnd type="triangle" w="med" len="med"/>
        </a:ln>
      </xdr:spPr>
    </xdr:sp>
    <xdr:clientData/>
  </xdr:twoCellAnchor>
  <xdr:twoCellAnchor>
    <xdr:from>
      <xdr:col>8</xdr:col>
      <xdr:colOff>0</xdr:colOff>
      <xdr:row>20</xdr:row>
      <xdr:rowOff>200025</xdr:rowOff>
    </xdr:from>
    <xdr:to>
      <xdr:col>8</xdr:col>
      <xdr:colOff>0</xdr:colOff>
      <xdr:row>20</xdr:row>
      <xdr:rowOff>200025</xdr:rowOff>
    </xdr:to>
    <xdr:sp macro="" textlink="">
      <xdr:nvSpPr>
        <xdr:cNvPr id="5" name="Line 5">
          <a:extLst>
            <a:ext uri="{FF2B5EF4-FFF2-40B4-BE49-F238E27FC236}">
              <a16:creationId xmlns:a16="http://schemas.microsoft.com/office/drawing/2014/main" id="{00000000-0008-0000-0800-000005000000}"/>
            </a:ext>
          </a:extLst>
        </xdr:cNvPr>
        <xdr:cNvSpPr>
          <a:spLocks noChangeShapeType="1"/>
        </xdr:cNvSpPr>
      </xdr:nvSpPr>
      <xdr:spPr bwMode="auto">
        <a:xfrm>
          <a:off x="6400800" y="4876800"/>
          <a:ext cx="0" cy="0"/>
        </a:xfrm>
        <a:prstGeom prst="line">
          <a:avLst/>
        </a:prstGeom>
        <a:noFill/>
        <a:ln w="76200">
          <a:solidFill>
            <a:srgbClr val="FF0000"/>
          </a:solidFill>
          <a:round/>
          <a:headEnd/>
          <a:tailEnd type="triangle" w="med" len="me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0</xdr:rowOff>
    </xdr:from>
    <xdr:to>
      <xdr:col>7</xdr:col>
      <xdr:colOff>0</xdr:colOff>
      <xdr:row>1</xdr:row>
      <xdr:rowOff>0</xdr:rowOff>
    </xdr:to>
    <xdr:sp macro="" textlink="">
      <xdr:nvSpPr>
        <xdr:cNvPr id="6146" name="Text Box 2">
          <a:extLst>
            <a:ext uri="{FF2B5EF4-FFF2-40B4-BE49-F238E27FC236}">
              <a16:creationId xmlns:a16="http://schemas.microsoft.com/office/drawing/2014/main" id="{00000000-0008-0000-0900-000002180000}"/>
            </a:ext>
          </a:extLst>
        </xdr:cNvPr>
        <xdr:cNvSpPr txBox="1">
          <a:spLocks noChangeArrowheads="1"/>
        </xdr:cNvSpPr>
      </xdr:nvSpPr>
      <xdr:spPr bwMode="auto">
        <a:xfrm>
          <a:off x="6276975"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7</xdr:col>
      <xdr:colOff>0</xdr:colOff>
      <xdr:row>5</xdr:row>
      <xdr:rowOff>200025</xdr:rowOff>
    </xdr:from>
    <xdr:to>
      <xdr:col>7</xdr:col>
      <xdr:colOff>0</xdr:colOff>
      <xdr:row>5</xdr:row>
      <xdr:rowOff>200025</xdr:rowOff>
    </xdr:to>
    <xdr:sp macro="" textlink="">
      <xdr:nvSpPr>
        <xdr:cNvPr id="14339" name="Line 3">
          <a:extLst>
            <a:ext uri="{FF2B5EF4-FFF2-40B4-BE49-F238E27FC236}">
              <a16:creationId xmlns:a16="http://schemas.microsoft.com/office/drawing/2014/main" id="{00000000-0008-0000-0900-000003380000}"/>
            </a:ext>
          </a:extLst>
        </xdr:cNvPr>
        <xdr:cNvSpPr>
          <a:spLocks noChangeShapeType="1"/>
        </xdr:cNvSpPr>
      </xdr:nvSpPr>
      <xdr:spPr bwMode="auto">
        <a:xfrm>
          <a:off x="4972050" y="1343025"/>
          <a:ext cx="0" cy="0"/>
        </a:xfrm>
        <a:prstGeom prst="line">
          <a:avLst/>
        </a:prstGeom>
        <a:noFill/>
        <a:ln w="76200">
          <a:solidFill>
            <a:srgbClr val="FF0000"/>
          </a:solidFill>
          <a:round/>
          <a:headEnd/>
          <a:tailEnd type="triangle" w="med" len="med"/>
        </a:ln>
      </xdr:spPr>
    </xdr:sp>
    <xdr:clientData/>
  </xdr:twoCellAnchor>
  <xdr:twoCellAnchor>
    <xdr:from>
      <xdr:col>7</xdr:col>
      <xdr:colOff>0</xdr:colOff>
      <xdr:row>19</xdr:row>
      <xdr:rowOff>0</xdr:rowOff>
    </xdr:from>
    <xdr:to>
      <xdr:col>7</xdr:col>
      <xdr:colOff>0</xdr:colOff>
      <xdr:row>19</xdr:row>
      <xdr:rowOff>0</xdr:rowOff>
    </xdr:to>
    <xdr:sp macro="" textlink="">
      <xdr:nvSpPr>
        <xdr:cNvPr id="14340" name="Line 4">
          <a:extLst>
            <a:ext uri="{FF2B5EF4-FFF2-40B4-BE49-F238E27FC236}">
              <a16:creationId xmlns:a16="http://schemas.microsoft.com/office/drawing/2014/main" id="{00000000-0008-0000-0900-000004380000}"/>
            </a:ext>
          </a:extLst>
        </xdr:cNvPr>
        <xdr:cNvSpPr>
          <a:spLocks noChangeShapeType="1"/>
        </xdr:cNvSpPr>
      </xdr:nvSpPr>
      <xdr:spPr bwMode="auto">
        <a:xfrm>
          <a:off x="4972050" y="4752975"/>
          <a:ext cx="0" cy="0"/>
        </a:xfrm>
        <a:prstGeom prst="line">
          <a:avLst/>
        </a:prstGeom>
        <a:noFill/>
        <a:ln w="76200">
          <a:solidFill>
            <a:srgbClr val="FF0000"/>
          </a:solidFill>
          <a:round/>
          <a:headEnd/>
          <a:tailEnd type="triangle" w="med" len="med"/>
        </a:ln>
      </xdr:spPr>
    </xdr:sp>
    <xdr:clientData/>
  </xdr:twoCellAnchor>
  <xdr:twoCellAnchor>
    <xdr:from>
      <xdr:col>7</xdr:col>
      <xdr:colOff>0</xdr:colOff>
      <xdr:row>19</xdr:row>
      <xdr:rowOff>200025</xdr:rowOff>
    </xdr:from>
    <xdr:to>
      <xdr:col>7</xdr:col>
      <xdr:colOff>0</xdr:colOff>
      <xdr:row>19</xdr:row>
      <xdr:rowOff>200025</xdr:rowOff>
    </xdr:to>
    <xdr:sp macro="" textlink="">
      <xdr:nvSpPr>
        <xdr:cNvPr id="14341" name="Line 5">
          <a:extLst>
            <a:ext uri="{FF2B5EF4-FFF2-40B4-BE49-F238E27FC236}">
              <a16:creationId xmlns:a16="http://schemas.microsoft.com/office/drawing/2014/main" id="{00000000-0008-0000-0900-000005380000}"/>
            </a:ext>
          </a:extLst>
        </xdr:cNvPr>
        <xdr:cNvSpPr>
          <a:spLocks noChangeShapeType="1"/>
        </xdr:cNvSpPr>
      </xdr:nvSpPr>
      <xdr:spPr bwMode="auto">
        <a:xfrm>
          <a:off x="4972050" y="4953000"/>
          <a:ext cx="0" cy="0"/>
        </a:xfrm>
        <a:prstGeom prst="line">
          <a:avLst/>
        </a:prstGeom>
        <a:noFill/>
        <a:ln w="76200">
          <a:solidFill>
            <a:srgbClr val="FF0000"/>
          </a:solidFill>
          <a:round/>
          <a:headEnd/>
          <a:tailEnd type="triangle" w="med" len="me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1</xdr:row>
      <xdr:rowOff>0</xdr:rowOff>
    </xdr:from>
    <xdr:to>
      <xdr:col>7</xdr:col>
      <xdr:colOff>0</xdr:colOff>
      <xdr:row>1</xdr:row>
      <xdr:rowOff>0</xdr:rowOff>
    </xdr:to>
    <xdr:sp macro="" textlink="">
      <xdr:nvSpPr>
        <xdr:cNvPr id="2" name="Text Box 2">
          <a:extLst>
            <a:ext uri="{FF2B5EF4-FFF2-40B4-BE49-F238E27FC236}">
              <a16:creationId xmlns:a16="http://schemas.microsoft.com/office/drawing/2014/main" id="{00000000-0008-0000-0A00-000002000000}"/>
            </a:ext>
          </a:extLst>
        </xdr:cNvPr>
        <xdr:cNvSpPr txBox="1">
          <a:spLocks noChangeArrowheads="1"/>
        </xdr:cNvSpPr>
      </xdr:nvSpPr>
      <xdr:spPr bwMode="auto">
        <a:xfrm>
          <a:off x="4972050" y="2667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姓と名の間にスペースをいれて下さい。</a:t>
          </a:r>
          <a:endParaRPr lang="ja-JP" altLang="en-US"/>
        </a:p>
      </xdr:txBody>
    </xdr:sp>
    <xdr:clientData/>
  </xdr:twoCellAnchor>
  <xdr:twoCellAnchor>
    <xdr:from>
      <xdr:col>7</xdr:col>
      <xdr:colOff>0</xdr:colOff>
      <xdr:row>5</xdr:row>
      <xdr:rowOff>200025</xdr:rowOff>
    </xdr:from>
    <xdr:to>
      <xdr:col>7</xdr:col>
      <xdr:colOff>0</xdr:colOff>
      <xdr:row>5</xdr:row>
      <xdr:rowOff>200025</xdr:rowOff>
    </xdr:to>
    <xdr:sp macro="" textlink="">
      <xdr:nvSpPr>
        <xdr:cNvPr id="3" name="Line 3">
          <a:extLst>
            <a:ext uri="{FF2B5EF4-FFF2-40B4-BE49-F238E27FC236}">
              <a16:creationId xmlns:a16="http://schemas.microsoft.com/office/drawing/2014/main" id="{00000000-0008-0000-0A00-000003000000}"/>
            </a:ext>
          </a:extLst>
        </xdr:cNvPr>
        <xdr:cNvSpPr>
          <a:spLocks noChangeShapeType="1"/>
        </xdr:cNvSpPr>
      </xdr:nvSpPr>
      <xdr:spPr bwMode="auto">
        <a:xfrm>
          <a:off x="4972050" y="1352550"/>
          <a:ext cx="0" cy="0"/>
        </a:xfrm>
        <a:prstGeom prst="line">
          <a:avLst/>
        </a:prstGeom>
        <a:noFill/>
        <a:ln w="76200">
          <a:solidFill>
            <a:srgbClr val="FF0000"/>
          </a:solidFill>
          <a:round/>
          <a:headEnd/>
          <a:tailEnd type="triangle" w="med" len="med"/>
        </a:ln>
      </xdr:spPr>
    </xdr:sp>
    <xdr:clientData/>
  </xdr:twoCellAnchor>
  <xdr:twoCellAnchor>
    <xdr:from>
      <xdr:col>7</xdr:col>
      <xdr:colOff>0</xdr:colOff>
      <xdr:row>19</xdr:row>
      <xdr:rowOff>0</xdr:rowOff>
    </xdr:from>
    <xdr:to>
      <xdr:col>7</xdr:col>
      <xdr:colOff>0</xdr:colOff>
      <xdr:row>19</xdr:row>
      <xdr:rowOff>0</xdr:rowOff>
    </xdr:to>
    <xdr:sp macro="" textlink="">
      <xdr:nvSpPr>
        <xdr:cNvPr id="4" name="Line 4">
          <a:extLst>
            <a:ext uri="{FF2B5EF4-FFF2-40B4-BE49-F238E27FC236}">
              <a16:creationId xmlns:a16="http://schemas.microsoft.com/office/drawing/2014/main" id="{00000000-0008-0000-0A00-000004000000}"/>
            </a:ext>
          </a:extLst>
        </xdr:cNvPr>
        <xdr:cNvSpPr>
          <a:spLocks noChangeShapeType="1"/>
        </xdr:cNvSpPr>
      </xdr:nvSpPr>
      <xdr:spPr bwMode="auto">
        <a:xfrm>
          <a:off x="4972050" y="4762500"/>
          <a:ext cx="0" cy="0"/>
        </a:xfrm>
        <a:prstGeom prst="line">
          <a:avLst/>
        </a:prstGeom>
        <a:noFill/>
        <a:ln w="76200">
          <a:solidFill>
            <a:srgbClr val="FF0000"/>
          </a:solidFill>
          <a:round/>
          <a:headEnd/>
          <a:tailEnd type="triangle" w="med" len="med"/>
        </a:ln>
      </xdr:spPr>
    </xdr:sp>
    <xdr:clientData/>
  </xdr:twoCellAnchor>
  <xdr:twoCellAnchor>
    <xdr:from>
      <xdr:col>7</xdr:col>
      <xdr:colOff>0</xdr:colOff>
      <xdr:row>19</xdr:row>
      <xdr:rowOff>200025</xdr:rowOff>
    </xdr:from>
    <xdr:to>
      <xdr:col>7</xdr:col>
      <xdr:colOff>0</xdr:colOff>
      <xdr:row>19</xdr:row>
      <xdr:rowOff>200025</xdr:rowOff>
    </xdr:to>
    <xdr:sp macro="" textlink="">
      <xdr:nvSpPr>
        <xdr:cNvPr id="5" name="Line 5">
          <a:extLst>
            <a:ext uri="{FF2B5EF4-FFF2-40B4-BE49-F238E27FC236}">
              <a16:creationId xmlns:a16="http://schemas.microsoft.com/office/drawing/2014/main" id="{00000000-0008-0000-0A00-000005000000}"/>
            </a:ext>
          </a:extLst>
        </xdr:cNvPr>
        <xdr:cNvSpPr>
          <a:spLocks noChangeShapeType="1"/>
        </xdr:cNvSpPr>
      </xdr:nvSpPr>
      <xdr:spPr bwMode="auto">
        <a:xfrm>
          <a:off x="4972050" y="4962525"/>
          <a:ext cx="0" cy="0"/>
        </a:xfrm>
        <a:prstGeom prst="line">
          <a:avLst/>
        </a:prstGeom>
        <a:noFill/>
        <a:ln w="76200">
          <a:solidFill>
            <a:srgbClr val="FF0000"/>
          </a:solidFill>
          <a:round/>
          <a:headEn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yoshioka/My%20Documents/&#12401;&#12381;&#12420;&#12429;&#36939;&#21942;&#26412;&#37096;/&#22823;&#20250;&#36939;&#21942;/&#20853;&#24235;&#30476;&#21332;&#20250;&#21508;&#36899;&#30431;&#22823;&#20250;/&#31038;&#20250;&#20154;&#36899;&#30431;/&#22243;&#20307;&#25126;/&#31532;&#65301;&#65301;&#22238;&#31179;&#23395;&#22243;&#20307;/&#20853;&#24235;&#30476;&#31038;&#20250;&#20154;&#12463;&#12521;&#12502;&#22243;&#20307;&#12522;&#12540;&#12464;&#25126;&#21442;&#21152;&#20104;&#23450;&#12463;&#12521;&#1247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53;&#24235;&#30476;&#12487;&#12540;&#12479;/&#20853;&#24235;&#30476;&#31038;&#20250;&#20154;&#12463;&#12521;&#12502;&#22243;&#20307;&#12522;&#12540;&#12464;&#25126;/&#12401;&#12381;&#12420;&#12429;&#36939;&#21942;&#26412;&#37096;/&#22823;&#20250;&#36939;&#21942;/&#20853;&#24235;&#30476;&#21332;&#20250;&#21508;&#36899;&#30431;&#22823;&#20250;/&#31038;&#20250;&#20154;&#36899;&#30431;/&#22243;&#20307;&#25126;/&#31532;&#65301;&#65302;&#22238;&#26149;&#23395;&#22243;&#20307;/&#20853;&#24235;&#30476;&#31038;&#20250;&#20154;&#12463;&#12521;&#12502;&#22243;&#20307;&#12522;&#12540;&#12464;&#25126;&#21442;&#21152;&#20104;&#23450;&#12463;&#12521;&#12473;.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6&#12540;&#12479;&#1254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ーム名(男子)"/>
      <sheetName val="チーム名(女子)"/>
      <sheetName val="大会結果(男子)"/>
      <sheetName val="大会結果(女子) "/>
      <sheetName val="参加予定クラス"/>
    </sheetNames>
    <sheetDataSet>
      <sheetData sheetId="0">
        <row r="2">
          <cell r="B2" t="str">
            <v>高砂BS・Ａ</v>
          </cell>
        </row>
        <row r="115">
          <cell r="B115" t="str">
            <v>スマッシュクラブ・B</v>
          </cell>
        </row>
        <row r="116">
          <cell r="B116" t="str">
            <v>Clear Chance・C</v>
          </cell>
        </row>
        <row r="117">
          <cell r="B117" t="str">
            <v>神戸高専</v>
          </cell>
        </row>
        <row r="118">
          <cell r="B118" t="str">
            <v>MICRON</v>
          </cell>
        </row>
        <row r="119">
          <cell r="B119" t="str">
            <v>しぇいくはんずKOBE・C</v>
          </cell>
        </row>
        <row r="120">
          <cell r="B120" t="str">
            <v>KAIMEI・B</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ーム名(男子)"/>
      <sheetName val="チーム名(女子)"/>
      <sheetName val="大会結果(男子)"/>
      <sheetName val="大会結果(女子) "/>
      <sheetName val="参加予定クラス"/>
    </sheetNames>
    <sheetDataSet>
      <sheetData sheetId="0">
        <row r="128">
          <cell r="B128" t="str">
            <v>ぐるぐるパンチ・A</v>
          </cell>
        </row>
        <row r="129">
          <cell r="B129" t="str">
            <v>JFE CLUB</v>
          </cell>
        </row>
        <row r="130">
          <cell r="B130" t="str">
            <v>飛翔クラブ</v>
          </cell>
        </row>
        <row r="131">
          <cell r="B131" t="str">
            <v>CAT・B</v>
          </cell>
        </row>
        <row r="132">
          <cell r="B132" t="str">
            <v>我流・B</v>
          </cell>
        </row>
        <row r="133">
          <cell r="B133" t="str">
            <v>NISHIWAKI・D</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6ーター"/>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0"/>
  <sheetViews>
    <sheetView showGridLines="0" workbookViewId="0">
      <selection activeCell="L3" sqref="L3"/>
    </sheetView>
  </sheetViews>
  <sheetFormatPr defaultRowHeight="13.2" x14ac:dyDescent="0.2"/>
  <cols>
    <col min="3" max="3" width="5" customWidth="1"/>
  </cols>
  <sheetData>
    <row r="1" spans="1:12" ht="27" customHeight="1" thickTop="1" x14ac:dyDescent="0.2">
      <c r="A1" s="407" t="s">
        <v>548</v>
      </c>
      <c r="B1" s="408"/>
      <c r="C1" s="408"/>
      <c r="D1" s="408"/>
      <c r="E1" s="408"/>
      <c r="F1" s="408"/>
      <c r="G1" s="408"/>
      <c r="H1" s="408"/>
      <c r="I1" s="408"/>
      <c r="J1" s="408"/>
      <c r="K1" s="408"/>
      <c r="L1" s="409"/>
    </row>
    <row r="2" spans="1:12" x14ac:dyDescent="0.2">
      <c r="A2" s="373"/>
      <c r="B2" s="366"/>
      <c r="C2" s="366"/>
      <c r="D2" s="366"/>
      <c r="E2" s="366"/>
      <c r="F2" s="366"/>
      <c r="G2" s="366"/>
      <c r="H2" s="366"/>
      <c r="I2" s="366"/>
      <c r="J2" s="366"/>
      <c r="K2" s="366"/>
      <c r="L2" s="374"/>
    </row>
    <row r="3" spans="1:12" ht="17.25" customHeight="1" x14ac:dyDescent="0.2">
      <c r="A3" s="384" t="s">
        <v>606</v>
      </c>
      <c r="B3" s="375"/>
      <c r="C3" s="375"/>
      <c r="D3" s="366"/>
      <c r="E3" s="366"/>
      <c r="L3" s="374"/>
    </row>
    <row r="4" spans="1:12" s="372" customFormat="1" ht="14.4" x14ac:dyDescent="0.2">
      <c r="A4" s="385">
        <v>1</v>
      </c>
      <c r="B4" s="386" t="s">
        <v>549</v>
      </c>
      <c r="C4" s="387"/>
      <c r="D4" s="386"/>
      <c r="E4" s="386"/>
      <c r="F4" s="410" t="s">
        <v>600</v>
      </c>
      <c r="G4" s="410"/>
      <c r="H4" s="410"/>
      <c r="I4" s="410"/>
      <c r="J4" s="410"/>
      <c r="L4" s="388"/>
    </row>
    <row r="5" spans="1:12" s="372" customFormat="1" ht="14.4" x14ac:dyDescent="0.2">
      <c r="A5" s="385">
        <v>2</v>
      </c>
      <c r="B5" s="386" t="s">
        <v>550</v>
      </c>
      <c r="C5" s="387"/>
      <c r="D5" s="386"/>
      <c r="E5" s="386"/>
      <c r="F5" s="410"/>
      <c r="G5" s="410"/>
      <c r="H5" s="410"/>
      <c r="I5" s="410"/>
      <c r="J5" s="410"/>
      <c r="L5" s="388"/>
    </row>
    <row r="6" spans="1:12" s="372" customFormat="1" ht="14.4" x14ac:dyDescent="0.2">
      <c r="A6" s="385">
        <v>3</v>
      </c>
      <c r="B6" s="386" t="s">
        <v>551</v>
      </c>
      <c r="C6" s="387"/>
      <c r="D6" s="386"/>
      <c r="E6" s="386"/>
      <c r="F6" s="410"/>
      <c r="G6" s="410"/>
      <c r="H6" s="410"/>
      <c r="I6" s="410"/>
      <c r="J6" s="410"/>
      <c r="L6" s="388"/>
    </row>
    <row r="7" spans="1:12" s="372" customFormat="1" ht="14.4" x14ac:dyDescent="0.2">
      <c r="A7" s="385">
        <v>4</v>
      </c>
      <c r="B7" s="386" t="s">
        <v>553</v>
      </c>
      <c r="C7" s="387"/>
      <c r="D7" s="386"/>
      <c r="E7" s="386"/>
      <c r="F7" s="410"/>
      <c r="G7" s="410"/>
      <c r="H7" s="410"/>
      <c r="I7" s="410"/>
      <c r="J7" s="410"/>
      <c r="K7" s="389"/>
      <c r="L7" s="388"/>
    </row>
    <row r="8" spans="1:12" s="372" customFormat="1" ht="14.4" x14ac:dyDescent="0.2">
      <c r="A8" s="385">
        <v>5</v>
      </c>
      <c r="B8" s="386" t="s">
        <v>554</v>
      </c>
      <c r="C8" s="387"/>
      <c r="D8" s="386"/>
      <c r="E8" s="386"/>
      <c r="F8" s="411" t="str">
        <f>登録マスターデーター!A2</f>
        <v>登録試合申込5.0.2</v>
      </c>
      <c r="G8" s="411"/>
      <c r="H8" s="411"/>
      <c r="I8" s="411"/>
      <c r="J8" s="411"/>
      <c r="K8" s="389"/>
      <c r="L8" s="388"/>
    </row>
    <row r="9" spans="1:12" s="372" customFormat="1" ht="14.4" x14ac:dyDescent="0.2">
      <c r="A9" s="385">
        <v>6</v>
      </c>
      <c r="B9" s="386" t="s">
        <v>552</v>
      </c>
      <c r="C9" s="387"/>
      <c r="D9" s="386"/>
      <c r="E9" s="386"/>
      <c r="F9" s="411"/>
      <c r="G9" s="411"/>
      <c r="H9" s="411"/>
      <c r="I9" s="411"/>
      <c r="J9" s="411"/>
      <c r="K9" s="389"/>
      <c r="L9" s="388"/>
    </row>
    <row r="10" spans="1:12" s="372" customFormat="1" ht="14.4" x14ac:dyDescent="0.2">
      <c r="A10" s="385">
        <v>7</v>
      </c>
      <c r="B10" s="386" t="s">
        <v>555</v>
      </c>
      <c r="C10" s="387"/>
      <c r="D10" s="386"/>
      <c r="E10" s="386"/>
      <c r="F10" s="389" t="s">
        <v>598</v>
      </c>
      <c r="G10" s="389" t="s">
        <v>599</v>
      </c>
      <c r="H10" s="389"/>
      <c r="I10" s="389"/>
      <c r="J10" s="389"/>
      <c r="K10" s="389"/>
      <c r="L10" s="388"/>
    </row>
    <row r="11" spans="1:12" ht="6.9" customHeight="1" x14ac:dyDescent="0.2">
      <c r="A11" s="373"/>
      <c r="B11" s="366"/>
      <c r="C11" s="366"/>
      <c r="D11" s="366"/>
      <c r="E11" s="366"/>
      <c r="F11" s="366"/>
      <c r="G11" s="366"/>
      <c r="H11" s="366"/>
      <c r="I11" s="366"/>
      <c r="J11" s="366"/>
      <c r="K11" s="366"/>
      <c r="L11" s="374"/>
    </row>
    <row r="12" spans="1:12" ht="19.2" x14ac:dyDescent="0.2">
      <c r="A12" s="383" t="s">
        <v>556</v>
      </c>
      <c r="B12" s="366"/>
      <c r="C12" s="366"/>
      <c r="D12" s="366"/>
      <c r="E12" s="366"/>
      <c r="F12" s="366"/>
      <c r="G12" s="366"/>
      <c r="H12" s="366"/>
      <c r="I12" s="366"/>
      <c r="J12" s="366"/>
      <c r="K12" s="366"/>
      <c r="L12" s="374"/>
    </row>
    <row r="13" spans="1:12" x14ac:dyDescent="0.2">
      <c r="A13" s="373">
        <v>1</v>
      </c>
      <c r="B13" s="366" t="s">
        <v>557</v>
      </c>
      <c r="C13" s="366"/>
      <c r="D13" s="366"/>
      <c r="E13" s="366"/>
      <c r="F13" s="366"/>
      <c r="G13" s="366"/>
      <c r="H13" s="366"/>
      <c r="I13" s="366"/>
      <c r="J13" s="366"/>
      <c r="K13" s="366"/>
      <c r="L13" s="374"/>
    </row>
    <row r="14" spans="1:12" x14ac:dyDescent="0.2">
      <c r="A14" s="373"/>
      <c r="B14" s="366" t="s">
        <v>558</v>
      </c>
      <c r="C14" s="365" t="s">
        <v>559</v>
      </c>
      <c r="D14" s="366" t="s">
        <v>560</v>
      </c>
      <c r="E14" s="366"/>
      <c r="F14" s="366"/>
      <c r="G14" s="366"/>
      <c r="H14" s="366"/>
      <c r="I14" s="366"/>
      <c r="J14" s="366"/>
      <c r="K14" s="366"/>
      <c r="L14" s="374"/>
    </row>
    <row r="15" spans="1:12" x14ac:dyDescent="0.2">
      <c r="A15" s="373"/>
      <c r="B15" s="366"/>
      <c r="C15" s="365" t="s">
        <v>561</v>
      </c>
      <c r="D15" s="366" t="s">
        <v>562</v>
      </c>
      <c r="E15" s="366"/>
      <c r="F15" s="366"/>
      <c r="G15" s="366"/>
      <c r="H15" s="366"/>
      <c r="I15" s="366"/>
      <c r="J15" s="366"/>
      <c r="K15" s="366"/>
      <c r="L15" s="374"/>
    </row>
    <row r="16" spans="1:12" x14ac:dyDescent="0.2">
      <c r="A16" s="373"/>
      <c r="B16" s="366"/>
      <c r="C16" s="365" t="s">
        <v>563</v>
      </c>
      <c r="D16" s="376" t="s">
        <v>564</v>
      </c>
      <c r="E16" s="366"/>
      <c r="F16" s="366"/>
      <c r="G16" s="366"/>
      <c r="H16" s="366"/>
      <c r="I16" s="366"/>
      <c r="J16" s="366"/>
      <c r="K16" s="366"/>
      <c r="L16" s="374"/>
    </row>
    <row r="17" spans="1:12" x14ac:dyDescent="0.2">
      <c r="A17" s="373"/>
      <c r="B17" s="366"/>
      <c r="C17" s="365" t="s">
        <v>565</v>
      </c>
      <c r="D17" s="366" t="s">
        <v>566</v>
      </c>
      <c r="E17" s="366"/>
      <c r="F17" s="366"/>
      <c r="G17" s="366"/>
      <c r="H17" s="366"/>
      <c r="I17" s="366"/>
      <c r="J17" s="366"/>
      <c r="K17" s="366"/>
      <c r="L17" s="374"/>
    </row>
    <row r="18" spans="1:12" ht="6.9" customHeight="1" x14ac:dyDescent="0.2">
      <c r="A18" s="373"/>
      <c r="B18" s="366"/>
      <c r="C18" s="365"/>
      <c r="D18" s="366"/>
      <c r="E18" s="366"/>
      <c r="F18" s="366"/>
      <c r="G18" s="366"/>
      <c r="H18" s="366"/>
      <c r="I18" s="366"/>
      <c r="J18" s="366"/>
      <c r="K18" s="366"/>
      <c r="L18" s="374"/>
    </row>
    <row r="19" spans="1:12" x14ac:dyDescent="0.2">
      <c r="A19" s="373"/>
      <c r="B19" s="361" t="s">
        <v>570</v>
      </c>
      <c r="C19" s="362"/>
      <c r="D19" s="362" t="s">
        <v>571</v>
      </c>
      <c r="E19" s="362" t="s">
        <v>569</v>
      </c>
      <c r="F19" s="362"/>
      <c r="G19" s="362"/>
      <c r="H19" s="362"/>
      <c r="I19" s="362"/>
      <c r="J19" s="362"/>
      <c r="K19" s="363"/>
      <c r="L19" s="374"/>
    </row>
    <row r="20" spans="1:12" x14ac:dyDescent="0.2">
      <c r="A20" s="373"/>
      <c r="B20" s="364"/>
      <c r="C20" s="365"/>
      <c r="D20" s="366" t="s">
        <v>572</v>
      </c>
      <c r="E20" s="360" t="s">
        <v>573</v>
      </c>
      <c r="F20" s="366"/>
      <c r="G20" s="366"/>
      <c r="H20" s="366"/>
      <c r="I20" s="366"/>
      <c r="J20" s="366"/>
      <c r="K20" s="367"/>
      <c r="L20" s="374"/>
    </row>
    <row r="21" spans="1:12" x14ac:dyDescent="0.2">
      <c r="A21" s="373"/>
      <c r="B21" s="368"/>
      <c r="C21" s="369"/>
      <c r="D21" s="370" t="s">
        <v>574</v>
      </c>
      <c r="E21" s="370" t="s">
        <v>575</v>
      </c>
      <c r="F21" s="370"/>
      <c r="G21" s="370"/>
      <c r="H21" s="370"/>
      <c r="I21" s="370"/>
      <c r="J21" s="370"/>
      <c r="K21" s="371"/>
      <c r="L21" s="374"/>
    </row>
    <row r="22" spans="1:12" x14ac:dyDescent="0.2">
      <c r="A22" s="373"/>
      <c r="B22" s="366"/>
      <c r="C22" s="365"/>
      <c r="D22" s="366"/>
      <c r="E22" s="366"/>
      <c r="F22" s="366"/>
      <c r="G22" s="366"/>
      <c r="H22" s="366"/>
      <c r="I22" s="366"/>
      <c r="J22" s="366"/>
      <c r="K22" s="366"/>
      <c r="L22" s="374"/>
    </row>
    <row r="23" spans="1:12" x14ac:dyDescent="0.2">
      <c r="A23" s="373"/>
      <c r="B23" s="376" t="s">
        <v>587</v>
      </c>
      <c r="C23" s="390"/>
      <c r="D23" s="376"/>
      <c r="E23" s="391" t="s">
        <v>588</v>
      </c>
      <c r="F23" s="376"/>
      <c r="G23" s="376"/>
      <c r="H23" s="376"/>
      <c r="I23" s="376"/>
      <c r="J23" s="366"/>
      <c r="K23" s="366"/>
      <c r="L23" s="374"/>
    </row>
    <row r="24" spans="1:12" ht="6.9" customHeight="1" x14ac:dyDescent="0.2">
      <c r="A24" s="373"/>
      <c r="B24" s="366"/>
      <c r="C24" s="365"/>
      <c r="D24" s="366"/>
      <c r="E24" s="366"/>
      <c r="F24" s="366"/>
      <c r="G24" s="366"/>
      <c r="H24" s="366"/>
      <c r="I24" s="366"/>
      <c r="J24" s="366"/>
      <c r="K24" s="366"/>
      <c r="L24" s="374"/>
    </row>
    <row r="25" spans="1:12" x14ac:dyDescent="0.2">
      <c r="A25" s="373">
        <v>2</v>
      </c>
      <c r="B25" s="366" t="s">
        <v>567</v>
      </c>
      <c r="C25" s="366"/>
      <c r="D25" s="366" t="s">
        <v>568</v>
      </c>
      <c r="E25" s="366"/>
      <c r="F25" s="366"/>
      <c r="G25" s="366"/>
      <c r="H25" s="366"/>
      <c r="I25" s="366"/>
      <c r="J25" s="366"/>
      <c r="K25" s="366"/>
      <c r="L25" s="374"/>
    </row>
    <row r="26" spans="1:12" x14ac:dyDescent="0.2">
      <c r="A26" s="373"/>
      <c r="B26" s="366"/>
      <c r="C26" s="365" t="s">
        <v>559</v>
      </c>
      <c r="D26" s="366" t="s">
        <v>576</v>
      </c>
      <c r="E26" s="366"/>
      <c r="F26" s="366"/>
      <c r="G26" s="366"/>
      <c r="H26" s="366"/>
      <c r="I26" s="366"/>
      <c r="J26" s="366"/>
      <c r="K26" s="366"/>
      <c r="L26" s="374"/>
    </row>
    <row r="27" spans="1:12" x14ac:dyDescent="0.2">
      <c r="A27" s="373"/>
      <c r="B27" s="366"/>
      <c r="C27" s="366"/>
      <c r="D27" s="366" t="s">
        <v>577</v>
      </c>
      <c r="E27" s="366"/>
      <c r="F27" s="366"/>
      <c r="G27" s="366"/>
      <c r="H27" s="366"/>
      <c r="I27" s="366"/>
      <c r="J27" s="366"/>
      <c r="K27" s="366"/>
      <c r="L27" s="374"/>
    </row>
    <row r="28" spans="1:12" x14ac:dyDescent="0.2">
      <c r="A28" s="373"/>
      <c r="B28" s="366"/>
      <c r="C28" s="365" t="s">
        <v>561</v>
      </c>
      <c r="D28" s="366" t="s">
        <v>578</v>
      </c>
      <c r="E28" s="366"/>
      <c r="F28" s="366"/>
      <c r="G28" s="366"/>
      <c r="H28" s="366"/>
      <c r="I28" s="366"/>
      <c r="J28" s="366"/>
      <c r="K28" s="366"/>
      <c r="L28" s="374"/>
    </row>
    <row r="29" spans="1:12" x14ac:dyDescent="0.2">
      <c r="A29" s="373"/>
      <c r="B29" s="366"/>
      <c r="C29" s="365" t="s">
        <v>563</v>
      </c>
      <c r="D29" s="366" t="s">
        <v>579</v>
      </c>
      <c r="E29" s="366"/>
      <c r="F29" s="366"/>
      <c r="G29" s="366"/>
      <c r="H29" s="366"/>
      <c r="I29" s="366"/>
      <c r="J29" s="366"/>
      <c r="K29" s="366"/>
      <c r="L29" s="374"/>
    </row>
    <row r="30" spans="1:12" x14ac:dyDescent="0.2">
      <c r="A30" s="373"/>
      <c r="B30" s="366"/>
      <c r="C30" s="365" t="s">
        <v>565</v>
      </c>
      <c r="D30" s="366" t="s">
        <v>580</v>
      </c>
      <c r="E30" s="366"/>
      <c r="F30" s="366"/>
      <c r="G30" s="366"/>
      <c r="H30" s="366"/>
      <c r="I30" s="366"/>
      <c r="J30" s="366"/>
      <c r="K30" s="366"/>
      <c r="L30" s="374"/>
    </row>
    <row r="31" spans="1:12" ht="6.9" customHeight="1" x14ac:dyDescent="0.2">
      <c r="A31" s="373"/>
      <c r="B31" s="366"/>
      <c r="C31" s="365"/>
      <c r="D31" s="366"/>
      <c r="E31" s="366"/>
      <c r="F31" s="366"/>
      <c r="G31" s="366"/>
      <c r="H31" s="366"/>
      <c r="I31" s="366"/>
      <c r="J31" s="366"/>
      <c r="K31" s="366"/>
      <c r="L31" s="374"/>
    </row>
    <row r="32" spans="1:12" x14ac:dyDescent="0.2">
      <c r="A32" s="373">
        <v>3</v>
      </c>
      <c r="B32" s="366" t="s">
        <v>581</v>
      </c>
      <c r="C32" s="365"/>
      <c r="D32" s="366"/>
      <c r="E32" s="366"/>
      <c r="F32" s="366"/>
      <c r="G32" s="366"/>
      <c r="H32" s="366"/>
      <c r="I32" s="366"/>
      <c r="J32" s="366"/>
      <c r="K32" s="366"/>
      <c r="L32" s="374"/>
    </row>
    <row r="33" spans="1:12" x14ac:dyDescent="0.2">
      <c r="A33" s="373"/>
      <c r="B33" s="366" t="s">
        <v>582</v>
      </c>
      <c r="C33" s="366"/>
      <c r="D33" s="366"/>
      <c r="E33" s="366"/>
      <c r="F33" s="366"/>
      <c r="G33" s="366"/>
      <c r="H33" s="366"/>
      <c r="I33" s="366"/>
      <c r="J33" s="366"/>
      <c r="K33" s="366"/>
      <c r="L33" s="374"/>
    </row>
    <row r="34" spans="1:12" x14ac:dyDescent="0.2">
      <c r="A34" s="373"/>
      <c r="B34" s="366"/>
      <c r="C34" s="366"/>
      <c r="D34" s="366"/>
      <c r="E34" s="366"/>
      <c r="F34" s="366"/>
      <c r="G34" s="366"/>
      <c r="H34" s="366"/>
      <c r="I34" s="366"/>
      <c r="J34" s="366"/>
      <c r="K34" s="366"/>
      <c r="L34" s="374"/>
    </row>
    <row r="35" spans="1:12" ht="21" x14ac:dyDescent="0.2">
      <c r="A35" s="373"/>
      <c r="B35" s="377" t="s">
        <v>583</v>
      </c>
      <c r="C35" s="377"/>
      <c r="D35" s="377"/>
      <c r="E35" s="366"/>
      <c r="F35" s="366"/>
      <c r="G35" s="378">
        <v>2022</v>
      </c>
      <c r="H35" s="366"/>
      <c r="I35" s="366"/>
      <c r="J35" s="366"/>
      <c r="K35" s="366"/>
      <c r="L35" s="374"/>
    </row>
    <row r="36" spans="1:12" x14ac:dyDescent="0.2">
      <c r="A36" s="373"/>
      <c r="B36" s="366"/>
      <c r="C36" s="366"/>
      <c r="D36" s="366"/>
      <c r="E36" s="366"/>
      <c r="F36" s="366"/>
      <c r="G36" s="366"/>
      <c r="H36" s="366"/>
      <c r="I36" s="366"/>
      <c r="J36" s="366"/>
      <c r="K36" s="366"/>
      <c r="L36" s="374"/>
    </row>
    <row r="37" spans="1:12" ht="21" x14ac:dyDescent="0.2">
      <c r="A37" s="373"/>
      <c r="B37" s="379" t="s">
        <v>584</v>
      </c>
      <c r="C37" s="366"/>
      <c r="D37" s="366"/>
      <c r="E37" s="366"/>
      <c r="F37" s="366"/>
      <c r="G37" s="366"/>
      <c r="H37" s="366"/>
      <c r="I37" s="366"/>
      <c r="J37" s="366"/>
      <c r="K37" s="366"/>
      <c r="L37" s="374"/>
    </row>
    <row r="38" spans="1:12" x14ac:dyDescent="0.2">
      <c r="A38" s="373"/>
      <c r="B38" s="366"/>
      <c r="C38" s="366"/>
      <c r="D38" s="366"/>
      <c r="E38" s="366"/>
      <c r="F38" s="366"/>
      <c r="G38" s="366"/>
      <c r="H38" s="366"/>
      <c r="I38" s="366"/>
      <c r="J38" s="366"/>
      <c r="K38" s="366"/>
      <c r="L38" s="374"/>
    </row>
    <row r="39" spans="1:12" ht="13.8" thickBot="1" x14ac:dyDescent="0.25">
      <c r="A39" s="380"/>
      <c r="B39" s="381"/>
      <c r="C39" s="381"/>
      <c r="D39" s="381"/>
      <c r="E39" s="381"/>
      <c r="F39" s="381"/>
      <c r="G39" s="381"/>
      <c r="H39" s="381"/>
      <c r="I39" s="381"/>
      <c r="J39" s="381"/>
      <c r="K39" s="381"/>
      <c r="L39" s="382"/>
    </row>
    <row r="40" spans="1:12" ht="13.8" thickTop="1" x14ac:dyDescent="0.2"/>
  </sheetData>
  <mergeCells count="3">
    <mergeCell ref="A1:L1"/>
    <mergeCell ref="F4:J7"/>
    <mergeCell ref="F8:J9"/>
  </mergeCells>
  <phoneticPr fontId="3"/>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6"/>
    <pageSetUpPr fitToPage="1"/>
  </sheetPr>
  <dimension ref="A1:AC51"/>
  <sheetViews>
    <sheetView showZeros="0" workbookViewId="0">
      <selection activeCell="P4" sqref="P4"/>
    </sheetView>
  </sheetViews>
  <sheetFormatPr defaultColWidth="9" defaultRowHeight="13.2" x14ac:dyDescent="0.2"/>
  <cols>
    <col min="1" max="1" width="2.88671875" style="4" customWidth="1"/>
    <col min="2" max="2" width="9.109375" style="4" customWidth="1"/>
    <col min="3" max="3" width="3.6640625" style="3" customWidth="1"/>
    <col min="4" max="4" width="3" style="4" customWidth="1"/>
    <col min="5" max="5" width="15" style="7" customWidth="1"/>
    <col min="6" max="6" width="17.88671875" style="7" customWidth="1"/>
    <col min="7" max="7" width="13.77734375" style="7" customWidth="1"/>
    <col min="8" max="8" width="7.21875" style="4" customWidth="1"/>
    <col min="9" max="10" width="5.6640625" style="4" customWidth="1"/>
    <col min="11" max="11" width="14.6640625" style="4" customWidth="1"/>
    <col min="12" max="12" width="10.6640625" style="3" customWidth="1"/>
    <col min="13" max="13" width="4.6640625" style="3" customWidth="1"/>
    <col min="14" max="14" width="4.88671875" style="3" customWidth="1"/>
    <col min="15" max="15" width="2.33203125" style="3" customWidth="1"/>
    <col min="16" max="16" width="4.6640625" style="3" customWidth="1"/>
    <col min="17" max="17" width="12.77734375" style="3" customWidth="1"/>
    <col min="18" max="18" width="2.33203125" style="3" customWidth="1"/>
    <col min="19" max="19" width="4.6640625" style="3" customWidth="1"/>
    <col min="20" max="20" width="12.77734375" style="3" customWidth="1"/>
    <col min="21" max="21" width="2.33203125" style="3" customWidth="1"/>
    <col min="22" max="22" width="4.6640625" style="3" customWidth="1"/>
    <col min="23" max="23" width="12.6640625" style="3" customWidth="1"/>
    <col min="24" max="24" width="2.33203125" style="3" customWidth="1"/>
    <col min="25" max="25" width="4.6640625" style="3" customWidth="1"/>
    <col min="26" max="26" width="9" style="3"/>
    <col min="27" max="27" width="1.88671875" style="3" customWidth="1"/>
    <col min="28" max="28" width="9" style="3"/>
    <col min="29" max="29" width="12.6640625" style="3" customWidth="1"/>
    <col min="30" max="16384" width="9" style="3"/>
  </cols>
  <sheetData>
    <row r="1" spans="1:29" ht="21" customHeight="1" x14ac:dyDescent="0.2">
      <c r="A1" s="433" t="s">
        <v>604</v>
      </c>
      <c r="B1" s="433"/>
      <c r="C1" s="433"/>
      <c r="D1" s="433"/>
      <c r="E1" s="433"/>
      <c r="F1" s="433"/>
      <c r="G1" s="433"/>
      <c r="H1" s="433"/>
      <c r="I1" s="433"/>
      <c r="J1" s="433"/>
      <c r="K1" s="433"/>
      <c r="L1" s="433"/>
    </row>
    <row r="2" spans="1:29" ht="13.8" thickBot="1" x14ac:dyDescent="0.25">
      <c r="D2" s="9"/>
      <c r="E2" s="434" t="s">
        <v>40</v>
      </c>
      <c r="F2" s="434"/>
      <c r="G2" s="434"/>
      <c r="H2" s="434"/>
      <c r="I2" s="434"/>
      <c r="J2" s="434"/>
      <c r="K2" s="434"/>
    </row>
    <row r="3" spans="1:29" ht="12.9" customHeight="1" x14ac:dyDescent="0.2">
      <c r="B3" s="8" t="s">
        <v>10</v>
      </c>
      <c r="C3" s="60"/>
      <c r="D3" s="9"/>
      <c r="F3" s="10"/>
      <c r="K3" s="435" t="s">
        <v>60</v>
      </c>
      <c r="L3" s="481"/>
    </row>
    <row r="4" spans="1:29" ht="12.9" customHeight="1" thickBot="1" x14ac:dyDescent="0.25">
      <c r="B4" s="11"/>
      <c r="C4" s="61"/>
      <c r="D4" s="9"/>
      <c r="E4" s="8"/>
      <c r="F4" s="8"/>
      <c r="G4" s="13" t="s">
        <v>11</v>
      </c>
      <c r="H4" s="342">
        <f>登録マスターデーター!L4</f>
        <v>44652</v>
      </c>
      <c r="K4" s="482"/>
      <c r="L4" s="483"/>
    </row>
    <row r="5" spans="1:29" ht="30" customHeight="1" thickBot="1" x14ac:dyDescent="0.25">
      <c r="B5" s="14"/>
      <c r="C5" s="14"/>
      <c r="D5" s="78"/>
      <c r="E5" s="471" t="s">
        <v>65</v>
      </c>
      <c r="F5" s="471"/>
      <c r="G5" s="471"/>
      <c r="H5" s="471"/>
      <c r="I5" s="471"/>
      <c r="J5" s="471"/>
      <c r="K5" s="78"/>
      <c r="L5" s="15" t="s">
        <v>14</v>
      </c>
    </row>
    <row r="6" spans="1:29" ht="24.9" customHeight="1" x14ac:dyDescent="0.2">
      <c r="A6" s="77"/>
      <c r="B6" s="139" t="s">
        <v>15</v>
      </c>
      <c r="C6" s="43" t="s">
        <v>406</v>
      </c>
      <c r="D6" s="124" t="s">
        <v>116</v>
      </c>
      <c r="E6" s="46" t="s">
        <v>17</v>
      </c>
      <c r="F6" s="45" t="s">
        <v>59</v>
      </c>
      <c r="G6" s="46" t="s">
        <v>18</v>
      </c>
      <c r="H6" s="46" t="s">
        <v>19</v>
      </c>
      <c r="I6" s="73" t="s">
        <v>62</v>
      </c>
      <c r="J6" s="75" t="s">
        <v>64</v>
      </c>
      <c r="K6" s="46" t="s">
        <v>63</v>
      </c>
      <c r="L6" s="334" t="s">
        <v>405</v>
      </c>
      <c r="P6" s="123" t="s">
        <v>117</v>
      </c>
    </row>
    <row r="7" spans="1:29" ht="20.100000000000001" customHeight="1" thickBot="1" x14ac:dyDescent="0.25">
      <c r="A7" s="476" t="s">
        <v>27</v>
      </c>
      <c r="B7" s="140" t="s">
        <v>54</v>
      </c>
      <c r="C7" s="83" t="s">
        <v>54</v>
      </c>
      <c r="D7" s="35"/>
      <c r="E7" s="161" t="str">
        <f>IF(D7="","",VLOOKUP(D7,登録マスターデーター!$A$10:$K$125,2,FALSE))</f>
        <v/>
      </c>
      <c r="F7" s="81" t="str">
        <f>IF(D7="","",LOOKUP(D7,登録マスターデーター!$A$10:$B$125,登録マスターデーター!$F$10:$F$125)&amp;" "&amp;LOOKUP(D7,登録マスターデーター!$A$10:$B$125,登録マスターデーター!$G$10:$G$125))</f>
        <v/>
      </c>
      <c r="G7" s="82" t="str">
        <f>IF(D7=""," ",VLOOKUP(D7,登録マスターデーター!$A$10:$K$125,9,FALSE))</f>
        <v xml:space="preserve"> </v>
      </c>
      <c r="H7" s="83" t="str">
        <f t="shared" ref="H7" si="0">IF(G7=" ","",DATEDIF(G7,$H$4,"Y")&amp;"歳")</f>
        <v/>
      </c>
      <c r="I7" s="270"/>
      <c r="J7" s="76"/>
      <c r="K7" s="330" t="str">
        <f>IF(D7="","",VLOOKUP(D7,登録マスターデーター!$A$10:$K$125,11,FALSE))</f>
        <v/>
      </c>
      <c r="L7" s="101" t="str">
        <f>IF(D7="","",VLOOKUP(D7,登録マスターデーター!$A$10:$K$125,10,FALSE))</f>
        <v/>
      </c>
      <c r="P7" s="3">
        <f>登録マスターデーター!A10</f>
        <v>1</v>
      </c>
      <c r="Q7" s="3" t="str">
        <f>登録マスターデーター!B10</f>
        <v xml:space="preserve"> </v>
      </c>
      <c r="S7" s="3">
        <f>登録マスターデーター!A36</f>
        <v>27</v>
      </c>
      <c r="T7" s="3" t="str">
        <f>登録マスターデーター!B36</f>
        <v xml:space="preserve"> </v>
      </c>
      <c r="V7" s="3">
        <f>登録マスターデーター!A62</f>
        <v>53</v>
      </c>
      <c r="W7" s="3" t="str">
        <f>登録マスターデーター!B62</f>
        <v xml:space="preserve"> </v>
      </c>
      <c r="Y7" s="41">
        <f>登録マスターデーター!A89</f>
        <v>79</v>
      </c>
      <c r="Z7" s="122" t="str">
        <f>登録マスターデーター!B89</f>
        <v xml:space="preserve"> </v>
      </c>
      <c r="AB7" s="41">
        <f>登録マスターデーター!A115</f>
        <v>105</v>
      </c>
      <c r="AC7" s="122" t="str">
        <f>登録マスターデーター!B115</f>
        <v xml:space="preserve"> </v>
      </c>
    </row>
    <row r="8" spans="1:29" ht="20.100000000000001" customHeight="1" thickTop="1" thickBot="1" x14ac:dyDescent="0.25">
      <c r="A8" s="477"/>
      <c r="B8" s="140"/>
      <c r="C8" s="83"/>
      <c r="D8" s="35"/>
      <c r="E8" s="161" t="str">
        <f>IF(D8="","",VLOOKUP(D8,登録マスターデーター!$A$10:$K$125,2,FALSE))</f>
        <v/>
      </c>
      <c r="F8" s="81" t="str">
        <f>IF(D8="","",LOOKUP(D8,登録マスターデーター!$A$10:$B$125,登録マスターデーター!$F$10:$F$125)&amp;" "&amp;LOOKUP(D8,登録マスターデーター!$A$10:$B$125,登録マスターデーター!$G$10:$G$125))</f>
        <v/>
      </c>
      <c r="G8" s="82" t="str">
        <f>IF(D8=""," ",VLOOKUP(D8,登録マスターデーター!$A$10:$K$125,9,FALSE))</f>
        <v xml:space="preserve"> </v>
      </c>
      <c r="H8" s="83" t="str">
        <f t="shared" ref="H8:H15" si="1">IF(G8=" ","",DATEDIF(G8,$H$4,"Y")&amp;"歳")</f>
        <v/>
      </c>
      <c r="I8" s="270"/>
      <c r="J8" s="76"/>
      <c r="K8" s="330" t="str">
        <f>IF(D8="","",VLOOKUP(D8,登録マスターデーター!$A$10:$K$125,11,FALSE))</f>
        <v/>
      </c>
      <c r="L8" s="101" t="str">
        <f>IF(D8="","",VLOOKUP(D8,登録マスターデーター!$A$10:$K$125,10,FALSE))</f>
        <v/>
      </c>
      <c r="P8" s="3">
        <f>登録マスターデーター!A11</f>
        <v>2</v>
      </c>
      <c r="Q8" s="3" t="str">
        <f>登録マスターデーター!B11</f>
        <v xml:space="preserve"> </v>
      </c>
      <c r="S8" s="3">
        <f>登録マスターデーター!A37</f>
        <v>28</v>
      </c>
      <c r="T8" s="3" t="str">
        <f>登録マスターデーター!B37</f>
        <v xml:space="preserve"> </v>
      </c>
      <c r="V8" s="3">
        <f>登録マスターデーター!A63</f>
        <v>54</v>
      </c>
      <c r="W8" s="3" t="str">
        <f>登録マスターデーター!B63</f>
        <v xml:space="preserve"> </v>
      </c>
      <c r="Y8" s="41">
        <f>登録マスターデーター!A90</f>
        <v>80</v>
      </c>
      <c r="Z8" s="122" t="str">
        <f>登録マスターデーター!B90</f>
        <v xml:space="preserve"> </v>
      </c>
      <c r="AB8" s="41">
        <f>登録マスターデーター!A116</f>
        <v>106</v>
      </c>
      <c r="AC8" s="122" t="str">
        <f>登録マスターデーター!B116</f>
        <v xml:space="preserve"> </v>
      </c>
    </row>
    <row r="9" spans="1:29" ht="20.100000000000001" customHeight="1" thickTop="1" thickBot="1" x14ac:dyDescent="0.25">
      <c r="A9" s="477"/>
      <c r="B9" s="140"/>
      <c r="C9" s="83"/>
      <c r="D9" s="35"/>
      <c r="E9" s="161" t="str">
        <f>IF(D9="","",VLOOKUP(D9,登録マスターデーター!$A$10:$K$125,2,FALSE))</f>
        <v/>
      </c>
      <c r="F9" s="81" t="str">
        <f>IF(D9="","",LOOKUP(D9,登録マスターデーター!$A$10:$B$125,登録マスターデーター!$F$10:$F$125)&amp;" "&amp;LOOKUP(D9,登録マスターデーター!$A$10:$B$125,登録マスターデーター!$G$10:$G$125))</f>
        <v/>
      </c>
      <c r="G9" s="82" t="str">
        <f>IF(D9=""," ",VLOOKUP(D9,登録マスターデーター!$A$10:$K$125,9,FALSE))</f>
        <v xml:space="preserve"> </v>
      </c>
      <c r="H9" s="83" t="str">
        <f t="shared" si="1"/>
        <v/>
      </c>
      <c r="I9" s="270"/>
      <c r="J9" s="76"/>
      <c r="K9" s="330" t="str">
        <f>IF(D9="","",VLOOKUP(D9,登録マスターデーター!$A$10:$K$125,11,FALSE))</f>
        <v/>
      </c>
      <c r="L9" s="101" t="str">
        <f>IF(D9="","",VLOOKUP(D9,登録マスターデーター!$A$10:$K$125,10,FALSE))</f>
        <v/>
      </c>
      <c r="P9" s="3">
        <f>登録マスターデーター!A12</f>
        <v>3</v>
      </c>
      <c r="Q9" s="3" t="str">
        <f>登録マスターデーター!B12</f>
        <v xml:space="preserve"> </v>
      </c>
      <c r="S9" s="3">
        <f>登録マスターデーター!A38</f>
        <v>29</v>
      </c>
      <c r="T9" s="3" t="str">
        <f>登録マスターデーター!B38</f>
        <v xml:space="preserve"> </v>
      </c>
      <c r="V9" s="3">
        <f>登録マスターデーター!A64</f>
        <v>55</v>
      </c>
      <c r="W9" s="3" t="str">
        <f>登録マスターデーター!B64</f>
        <v xml:space="preserve"> </v>
      </c>
      <c r="Y9" s="41">
        <f>登録マスターデーター!A91</f>
        <v>81</v>
      </c>
      <c r="Z9" s="122" t="str">
        <f>登録マスターデーター!B91</f>
        <v xml:space="preserve"> </v>
      </c>
      <c r="AB9" s="41">
        <f>登録マスターデーター!A117</f>
        <v>107</v>
      </c>
      <c r="AC9" s="122" t="str">
        <f>登録マスターデーター!B117</f>
        <v xml:space="preserve"> </v>
      </c>
    </row>
    <row r="10" spans="1:29" ht="20.100000000000001" customHeight="1" thickTop="1" thickBot="1" x14ac:dyDescent="0.25">
      <c r="A10" s="477"/>
      <c r="B10" s="140"/>
      <c r="C10" s="83"/>
      <c r="D10" s="35"/>
      <c r="E10" s="161" t="str">
        <f>IF(D10="","",VLOOKUP(D10,登録マスターデーター!$A$10:$K$125,2,FALSE))</f>
        <v/>
      </c>
      <c r="F10" s="81" t="str">
        <f>IF(D10="","",LOOKUP(D10,登録マスターデーター!$A$10:$B$125,登録マスターデーター!$F$10:$F$125)&amp;" "&amp;LOOKUP(D10,登録マスターデーター!$A$10:$B$125,登録マスターデーター!$G$10:$G$125))</f>
        <v/>
      </c>
      <c r="G10" s="82" t="str">
        <f>IF(D10=""," ",VLOOKUP(D10,登録マスターデーター!$A$10:$K$125,9,FALSE))</f>
        <v xml:space="preserve"> </v>
      </c>
      <c r="H10" s="83" t="str">
        <f t="shared" si="1"/>
        <v/>
      </c>
      <c r="I10" s="270"/>
      <c r="J10" s="76"/>
      <c r="K10" s="330" t="str">
        <f>IF(D10="","",VLOOKUP(D10,登録マスターデーター!$A$10:$K$125,11,FALSE))</f>
        <v/>
      </c>
      <c r="L10" s="101" t="str">
        <f>IF(D10="","",VLOOKUP(D10,登録マスターデーター!$A$10:$K$125,10,FALSE))</f>
        <v/>
      </c>
      <c r="P10" s="3">
        <f>登録マスターデーター!A13</f>
        <v>4</v>
      </c>
      <c r="Q10" s="3" t="str">
        <f>登録マスターデーター!B13</f>
        <v xml:space="preserve"> </v>
      </c>
      <c r="S10" s="3">
        <f>登録マスターデーター!A39</f>
        <v>30</v>
      </c>
      <c r="T10" s="3" t="str">
        <f>登録マスターデーター!B39</f>
        <v xml:space="preserve"> </v>
      </c>
      <c r="V10" s="3">
        <f>登録マスターデーター!A65</f>
        <v>56</v>
      </c>
      <c r="W10" s="3" t="str">
        <f>登録マスターデーター!B65</f>
        <v xml:space="preserve"> </v>
      </c>
      <c r="Y10" s="41">
        <f>登録マスターデーター!A92</f>
        <v>82</v>
      </c>
      <c r="Z10" s="122" t="str">
        <f>登録マスターデーター!B92</f>
        <v xml:space="preserve"> </v>
      </c>
      <c r="AB10" s="41">
        <f>登録マスターデーター!A118</f>
        <v>108</v>
      </c>
      <c r="AC10" s="122" t="str">
        <f>登録マスターデーター!B118</f>
        <v xml:space="preserve"> </v>
      </c>
    </row>
    <row r="11" spans="1:29" ht="20.100000000000001" customHeight="1" thickTop="1" thickBot="1" x14ac:dyDescent="0.25">
      <c r="A11" s="477"/>
      <c r="B11" s="140"/>
      <c r="C11" s="83"/>
      <c r="D11" s="35"/>
      <c r="E11" s="161" t="str">
        <f>IF(D11="","",VLOOKUP(D11,登録マスターデーター!$A$10:$K$125,2,FALSE))</f>
        <v/>
      </c>
      <c r="F11" s="81" t="str">
        <f>IF(D11="","",LOOKUP(D11,登録マスターデーター!$A$10:$B$125,登録マスターデーター!$F$10:$F$125)&amp;" "&amp;LOOKUP(D11,登録マスターデーター!$A$10:$B$125,登録マスターデーター!$G$10:$G$125))</f>
        <v/>
      </c>
      <c r="G11" s="82" t="str">
        <f>IF(D11=""," ",VLOOKUP(D11,登録マスターデーター!$A$10:$K$125,9,FALSE))</f>
        <v xml:space="preserve"> </v>
      </c>
      <c r="H11" s="83" t="str">
        <f t="shared" si="1"/>
        <v/>
      </c>
      <c r="I11" s="270"/>
      <c r="J11" s="76"/>
      <c r="K11" s="330" t="str">
        <f>IF(D11="","",VLOOKUP(D11,登録マスターデーター!$A$10:$K$125,11,FALSE))</f>
        <v/>
      </c>
      <c r="L11" s="101" t="str">
        <f>IF(D11="","",VLOOKUP(D11,登録マスターデーター!$A$10:$K$125,10,FALSE))</f>
        <v/>
      </c>
      <c r="P11" s="3">
        <f>登録マスターデーター!A14</f>
        <v>5</v>
      </c>
      <c r="Q11" s="3" t="str">
        <f>登録マスターデーター!B14</f>
        <v xml:space="preserve"> </v>
      </c>
      <c r="S11" s="3">
        <f>登録マスターデーター!A40</f>
        <v>31</v>
      </c>
      <c r="T11" s="3" t="str">
        <f>登録マスターデーター!B40</f>
        <v xml:space="preserve"> </v>
      </c>
      <c r="V11" s="3">
        <f>登録マスターデーター!A66</f>
        <v>57</v>
      </c>
      <c r="W11" s="3" t="str">
        <f>登録マスターデーター!B66</f>
        <v xml:space="preserve"> </v>
      </c>
      <c r="Y11" s="41">
        <f>登録マスターデーター!A93</f>
        <v>83</v>
      </c>
      <c r="Z11" s="122" t="str">
        <f>登録マスターデーター!B93</f>
        <v xml:space="preserve"> </v>
      </c>
      <c r="AB11" s="41">
        <f>登録マスターデーター!A119</f>
        <v>109</v>
      </c>
      <c r="AC11" s="122" t="str">
        <f>登録マスターデーター!B119</f>
        <v xml:space="preserve"> </v>
      </c>
    </row>
    <row r="12" spans="1:29" ht="20.100000000000001" customHeight="1" thickTop="1" thickBot="1" x14ac:dyDescent="0.25">
      <c r="A12" s="477"/>
      <c r="B12" s="141"/>
      <c r="C12" s="83"/>
      <c r="D12" s="35"/>
      <c r="E12" s="161" t="str">
        <f>IF(D12="","",VLOOKUP(D12,登録マスターデーター!$A$10:$K$125,2,FALSE))</f>
        <v/>
      </c>
      <c r="F12" s="81" t="str">
        <f>IF(D12="","",LOOKUP(D12,登録マスターデーター!$A$10:$B$125,登録マスターデーター!$F$10:$F$125)&amp;" "&amp;LOOKUP(D12,登録マスターデーター!$A$10:$B$125,登録マスターデーター!$G$10:$G$125))</f>
        <v/>
      </c>
      <c r="G12" s="82" t="str">
        <f>IF(D12=""," ",VLOOKUP(D12,登録マスターデーター!$A$10:$K$125,9,FALSE))</f>
        <v xml:space="preserve"> </v>
      </c>
      <c r="H12" s="83" t="str">
        <f t="shared" si="1"/>
        <v/>
      </c>
      <c r="I12" s="270"/>
      <c r="J12" s="76"/>
      <c r="K12" s="330" t="str">
        <f>IF(D12="","",VLOOKUP(D12,登録マスターデーター!$A$10:$K$125,11,FALSE))</f>
        <v/>
      </c>
      <c r="L12" s="101" t="str">
        <f>IF(D12="","",VLOOKUP(D12,登録マスターデーター!$A$10:$K$125,10,FALSE))</f>
        <v/>
      </c>
      <c r="P12" s="3">
        <f>登録マスターデーター!A15</f>
        <v>6</v>
      </c>
      <c r="Q12" s="3" t="str">
        <f>登録マスターデーター!B15</f>
        <v xml:space="preserve"> </v>
      </c>
      <c r="S12" s="3">
        <f>登録マスターデーター!A41</f>
        <v>32</v>
      </c>
      <c r="T12" s="3" t="str">
        <f>登録マスターデーター!B41</f>
        <v xml:space="preserve"> </v>
      </c>
      <c r="V12" s="3">
        <f>登録マスターデーター!A67</f>
        <v>58</v>
      </c>
      <c r="W12" s="3" t="str">
        <f>登録マスターデーター!B67</f>
        <v xml:space="preserve"> </v>
      </c>
      <c r="Y12" s="41">
        <f>登録マスターデーター!A94</f>
        <v>84</v>
      </c>
      <c r="Z12" s="122" t="str">
        <f>登録マスターデーター!B94</f>
        <v xml:space="preserve"> </v>
      </c>
      <c r="AB12" s="41">
        <f>登録マスターデーター!A120</f>
        <v>110</v>
      </c>
      <c r="AC12" s="122" t="str">
        <f>登録マスターデーター!B120</f>
        <v xml:space="preserve"> </v>
      </c>
    </row>
    <row r="13" spans="1:29" ht="20.100000000000001" customHeight="1" thickTop="1" thickBot="1" x14ac:dyDescent="0.25">
      <c r="A13" s="477"/>
      <c r="B13" s="110"/>
      <c r="C13" s="241"/>
      <c r="D13" s="71"/>
      <c r="E13" s="162" t="str">
        <f>IF(D13="","",VLOOKUP(D13,登録マスターデーター!$A$10:$K$125,2,FALSE))</f>
        <v/>
      </c>
      <c r="F13" s="84" t="str">
        <f>IF(D13="","",LOOKUP(D13,登録マスターデーター!$A$10:$B$125,登録マスターデーター!$F$10:$F$125)&amp;" "&amp;LOOKUP(D13,登録マスターデーター!$A$10:$B$125,登録マスターデーター!$G$10:$G$125))</f>
        <v/>
      </c>
      <c r="G13" s="85" t="str">
        <f>IF(D13=""," ",VLOOKUP(D13,登録マスターデーター!$A$10:$K$125,9,FALSE))</f>
        <v xml:space="preserve"> </v>
      </c>
      <c r="H13" s="86" t="str">
        <f t="shared" si="1"/>
        <v/>
      </c>
      <c r="I13" s="346"/>
      <c r="J13" s="160"/>
      <c r="K13" s="331" t="str">
        <f>IF(D13="","",VLOOKUP(D13,登録マスターデーター!$A$10:$K$125,11,FALSE))</f>
        <v/>
      </c>
      <c r="L13" s="102" t="str">
        <f>IF(D13="","",VLOOKUP(D13,登録マスターデーター!$A$10:$K$125,10,FALSE))</f>
        <v/>
      </c>
      <c r="P13" s="3">
        <f>登録マスターデーター!A16</f>
        <v>7</v>
      </c>
      <c r="Q13" s="3" t="str">
        <f>登録マスターデーター!B16</f>
        <v xml:space="preserve"> </v>
      </c>
      <c r="S13" s="3">
        <f>登録マスターデーター!A42</f>
        <v>33</v>
      </c>
      <c r="T13" s="3" t="str">
        <f>登録マスターデーター!B42</f>
        <v xml:space="preserve"> </v>
      </c>
      <c r="V13" s="3">
        <f>登録マスターデーター!A68</f>
        <v>59</v>
      </c>
      <c r="W13" s="3" t="str">
        <f>登録マスターデーター!B68</f>
        <v xml:space="preserve"> </v>
      </c>
      <c r="Y13" s="41">
        <f>登録マスターデーター!A95</f>
        <v>85</v>
      </c>
      <c r="Z13" s="122" t="str">
        <f>登録マスターデーター!B95</f>
        <v xml:space="preserve"> </v>
      </c>
      <c r="AB13" s="41">
        <f>登録マスターデーター!A121</f>
        <v>111</v>
      </c>
      <c r="AC13" s="122" t="str">
        <f>登録マスターデーター!B121</f>
        <v xml:space="preserve"> </v>
      </c>
    </row>
    <row r="14" spans="1:29" ht="20.100000000000001" customHeight="1" thickTop="1" thickBot="1" x14ac:dyDescent="0.25">
      <c r="A14" s="477" t="s">
        <v>29</v>
      </c>
      <c r="B14" s="475"/>
      <c r="C14" s="242"/>
      <c r="D14" s="38"/>
      <c r="E14" s="163" t="str">
        <f>IF(D14="","",VLOOKUP(D14,登録マスターデーター!$A$10:$K$125,2,FALSE))</f>
        <v/>
      </c>
      <c r="F14" s="164" t="str">
        <f>IF(D14="","",LOOKUP(D14,登録マスターデーター!$A$10:$B$125,登録マスターデーター!$F$10:$F$125)&amp;" "&amp;LOOKUP(D14,登録マスターデーター!$A$10:$B$125,登録マスターデーター!$G$10:$G$125))</f>
        <v/>
      </c>
      <c r="G14" s="165" t="str">
        <f>IF(D14=""," ",VLOOKUP(D14,登録マスターデーター!$A$10:$K$125,9,FALSE))</f>
        <v xml:space="preserve"> </v>
      </c>
      <c r="H14" s="166" t="str">
        <f t="shared" si="1"/>
        <v/>
      </c>
      <c r="I14" s="275"/>
      <c r="J14" s="167"/>
      <c r="K14" s="329" t="str">
        <f>IF(D14="","",VLOOKUP(D14,登録マスターデーター!$A$10:$K$125,11,FALSE))</f>
        <v/>
      </c>
      <c r="L14" s="168" t="str">
        <f>IF(D14="","",VLOOKUP(D14,登録マスターデーター!$A$10:$K$125,10,FALSE))</f>
        <v/>
      </c>
      <c r="P14" s="3">
        <f>登録マスターデーター!A17</f>
        <v>8</v>
      </c>
      <c r="Q14" s="3" t="str">
        <f>登録マスターデーター!B17</f>
        <v xml:space="preserve"> </v>
      </c>
      <c r="S14" s="3">
        <f>登録マスターデーター!A43</f>
        <v>34</v>
      </c>
      <c r="T14" s="3" t="str">
        <f>登録マスターデーター!B43</f>
        <v xml:space="preserve"> </v>
      </c>
      <c r="V14" s="3">
        <f>登録マスターデーター!A69</f>
        <v>60</v>
      </c>
      <c r="W14" s="3" t="str">
        <f>登録マスターデーター!B69</f>
        <v xml:space="preserve"> </v>
      </c>
      <c r="Y14" s="41">
        <f>登録マスターデーター!A96</f>
        <v>86</v>
      </c>
      <c r="Z14" s="122" t="str">
        <f>登録マスターデーター!B96</f>
        <v xml:space="preserve"> </v>
      </c>
      <c r="AB14" s="41">
        <f>登録マスターデーター!A122</f>
        <v>112</v>
      </c>
      <c r="AC14" s="122" t="str">
        <f>登録マスターデーター!B122</f>
        <v xml:space="preserve"> </v>
      </c>
    </row>
    <row r="15" spans="1:29" ht="20.100000000000001" customHeight="1" thickTop="1" thickBot="1" x14ac:dyDescent="0.25">
      <c r="A15" s="477"/>
      <c r="B15" s="452"/>
      <c r="C15" s="90"/>
      <c r="D15" s="67"/>
      <c r="E15" s="158" t="str">
        <f>IF(D15="","",VLOOKUP(D15,登録マスターデーター!$A$10:$K$125,2,FALSE))</f>
        <v/>
      </c>
      <c r="F15" s="93" t="str">
        <f>IF(D15="","",LOOKUP(D15,登録マスターデーター!$A$10:$B$125,登録マスターデーター!$F$10:$F$125)&amp;" "&amp;LOOKUP(D15,登録マスターデーター!$A$10:$B$125,登録マスターデーター!$G$10:$G$125))</f>
        <v/>
      </c>
      <c r="G15" s="94" t="str">
        <f>IF(D15=""," ",VLOOKUP(D15,登録マスターデーター!$A$10:$K$125,9,FALSE))</f>
        <v xml:space="preserve"> </v>
      </c>
      <c r="H15" s="90" t="str">
        <f t="shared" si="1"/>
        <v/>
      </c>
      <c r="I15" s="344"/>
      <c r="J15" s="169"/>
      <c r="K15" s="237" t="str">
        <f>IF(D15="","",VLOOKUP(D15,登録マスターデーター!$A$10:$K$125,11,FALSE))</f>
        <v/>
      </c>
      <c r="L15" s="103" t="str">
        <f>IF(D15="","",VLOOKUP(D15,登録マスターデーター!$A$10:$K$125,10,FALSE))</f>
        <v/>
      </c>
      <c r="P15" s="3">
        <f>登録マスターデーター!A18</f>
        <v>9</v>
      </c>
      <c r="Q15" s="3" t="str">
        <f>登録マスターデーター!B18</f>
        <v xml:space="preserve"> </v>
      </c>
      <c r="S15" s="3">
        <f>登録マスターデーター!A44</f>
        <v>35</v>
      </c>
      <c r="T15" s="3" t="str">
        <f>登録マスターデーター!B44</f>
        <v xml:space="preserve"> </v>
      </c>
      <c r="V15" s="3">
        <f>登録マスターデーター!A70</f>
        <v>61</v>
      </c>
      <c r="W15" s="3" t="str">
        <f>登録マスターデーター!B70</f>
        <v xml:space="preserve"> </v>
      </c>
      <c r="Y15" s="41">
        <f>登録マスターデーター!A97</f>
        <v>87</v>
      </c>
      <c r="Z15" s="122" t="str">
        <f>登録マスターデーター!B97</f>
        <v xml:space="preserve"> </v>
      </c>
      <c r="AB15" s="41">
        <f>登録マスターデーター!A123</f>
        <v>113</v>
      </c>
      <c r="AC15" s="122" t="str">
        <f>登録マスターデーター!B123</f>
        <v xml:space="preserve"> </v>
      </c>
    </row>
    <row r="16" spans="1:29" ht="20.100000000000001" customHeight="1" thickTop="1" thickBot="1" x14ac:dyDescent="0.25">
      <c r="A16" s="477"/>
      <c r="B16" s="475"/>
      <c r="C16" s="92"/>
      <c r="D16" s="38"/>
      <c r="E16" s="170" t="str">
        <f>IF(D16="","",VLOOKUP(D16,登録マスターデーター!$A$10:$K$125,2,FALSE))</f>
        <v/>
      </c>
      <c r="F16" s="87" t="str">
        <f>IF(D16="","",LOOKUP(D16,登録マスターデーター!$A$10:$B$125,登録マスターデーター!$F$10:$F$125)&amp;" "&amp;LOOKUP(D16,登録マスターデーター!$A$10:$B$125,登録マスターデーター!$G$10:$G$125))</f>
        <v/>
      </c>
      <c r="G16" s="88" t="str">
        <f>IF(D16=""," ",VLOOKUP(D16,登録マスターデーター!$A$10:$K$125,9,FALSE))</f>
        <v xml:space="preserve"> </v>
      </c>
      <c r="H16" s="89" t="str">
        <f t="shared" ref="H16:H17" si="2">IF(G16=" ","",DATEDIF(G16,$H$4,"Y")&amp;"歳")</f>
        <v/>
      </c>
      <c r="I16" s="278"/>
      <c r="J16" s="171"/>
      <c r="K16" s="332" t="str">
        <f>IF(D16="","",VLOOKUP(D16,登録マスターデーター!$A$10:$K$125,11,FALSE))</f>
        <v/>
      </c>
      <c r="L16" s="172" t="str">
        <f>IF(D16="","",VLOOKUP(D16,登録マスターデーター!$A$10:$K$125,10,FALSE))</f>
        <v/>
      </c>
      <c r="P16" s="3">
        <f>登録マスターデーター!A19</f>
        <v>10</v>
      </c>
      <c r="Q16" s="3" t="str">
        <f>登録マスターデーター!B19</f>
        <v xml:space="preserve"> </v>
      </c>
      <c r="S16" s="3">
        <f>登録マスターデーター!A45</f>
        <v>36</v>
      </c>
      <c r="T16" s="3" t="str">
        <f>登録マスターデーター!B45</f>
        <v xml:space="preserve"> </v>
      </c>
      <c r="V16" s="3">
        <f>登録マスターデーター!A71</f>
        <v>62</v>
      </c>
      <c r="W16" s="3" t="str">
        <f>登録マスターデーター!B71</f>
        <v xml:space="preserve"> </v>
      </c>
      <c r="Y16" s="41">
        <f>登録マスターデーター!A98</f>
        <v>88</v>
      </c>
      <c r="Z16" s="122" t="str">
        <f>登録マスターデーター!B98</f>
        <v xml:space="preserve"> </v>
      </c>
      <c r="AB16" s="41">
        <f>登録マスターデーター!A124</f>
        <v>114</v>
      </c>
      <c r="AC16" s="122" t="str">
        <f>登録マスターデーター!B124</f>
        <v xml:space="preserve"> </v>
      </c>
    </row>
    <row r="17" spans="1:29" ht="20.100000000000001" customHeight="1" thickTop="1" thickBot="1" x14ac:dyDescent="0.25">
      <c r="A17" s="477"/>
      <c r="B17" s="452"/>
      <c r="C17" s="121"/>
      <c r="D17" s="67"/>
      <c r="E17" s="158" t="str">
        <f>IF(D17="","",VLOOKUP(D17,登録マスターデーター!$A$10:$K$125,2,FALSE))</f>
        <v/>
      </c>
      <c r="F17" s="93" t="str">
        <f>IF(D17="","",LOOKUP(D17,登録マスターデーター!$A$10:$B$125,登録マスターデーター!$F$10:$F$125)&amp;" "&amp;LOOKUP(D17,登録マスターデーター!$A$10:$B$125,登録マスターデーター!$G$10:$G$125))</f>
        <v/>
      </c>
      <c r="G17" s="94" t="str">
        <f>IF(D17=""," ",VLOOKUP(D17,登録マスターデーター!$A$10:$K$125,9,FALSE))</f>
        <v xml:space="preserve"> </v>
      </c>
      <c r="H17" s="90" t="str">
        <f t="shared" si="2"/>
        <v/>
      </c>
      <c r="I17" s="344"/>
      <c r="J17" s="169"/>
      <c r="K17" s="237" t="str">
        <f>IF(D17="","",VLOOKUP(D17,登録マスターデーター!$A$10:$K$125,11,FALSE))</f>
        <v/>
      </c>
      <c r="L17" s="103" t="str">
        <f>IF(D17="","",VLOOKUP(D17,登録マスターデーター!$A$10:$K$125,10,FALSE))</f>
        <v/>
      </c>
      <c r="M17" s="173"/>
      <c r="P17" s="3">
        <f>登録マスターデーター!A20</f>
        <v>11</v>
      </c>
      <c r="Q17" s="3" t="str">
        <f>登録マスターデーター!B20</f>
        <v xml:space="preserve"> </v>
      </c>
      <c r="S17" s="3">
        <f>登録マスターデーター!A46</f>
        <v>37</v>
      </c>
      <c r="T17" s="3" t="str">
        <f>登録マスターデーター!B46</f>
        <v xml:space="preserve"> </v>
      </c>
      <c r="V17" s="3">
        <f>登録マスターデーター!A72</f>
        <v>63</v>
      </c>
      <c r="W17" s="3" t="str">
        <f>登録マスターデーター!B72</f>
        <v xml:space="preserve"> </v>
      </c>
      <c r="Y17" s="41">
        <f>登録マスターデーター!A99</f>
        <v>89</v>
      </c>
      <c r="Z17" s="122" t="str">
        <f>登録マスターデーター!B99</f>
        <v xml:space="preserve"> </v>
      </c>
      <c r="AB17" s="41">
        <f>登録マスターデーター!A125</f>
        <v>115</v>
      </c>
      <c r="AC17" s="122" t="str">
        <f>登録マスターデーター!B125</f>
        <v xml:space="preserve"> </v>
      </c>
    </row>
    <row r="18" spans="1:29" ht="20.100000000000001" customHeight="1" thickTop="1" thickBot="1" x14ac:dyDescent="0.25">
      <c r="A18" s="477"/>
      <c r="B18" s="475"/>
      <c r="C18" s="241"/>
      <c r="D18" s="38"/>
      <c r="E18" s="170" t="str">
        <f>IF(D18="","",VLOOKUP(D18,登録マスターデーター!$A$10:$K$125,2,FALSE))</f>
        <v/>
      </c>
      <c r="F18" s="87" t="str">
        <f>IF(D18="","",LOOKUP(D18,登録マスターデーター!$A$10:$B$125,登録マスターデーター!$F$10:$F$125)&amp;" "&amp;LOOKUP(D18,登録マスターデーター!$A$10:$B$125,登録マスターデーター!$G$10:$G$125))</f>
        <v/>
      </c>
      <c r="G18" s="88" t="str">
        <f>IF(D18=""," ",VLOOKUP(D18,登録マスターデーター!$A$10:$K$125,9,FALSE))</f>
        <v xml:space="preserve"> </v>
      </c>
      <c r="H18" s="89" t="str">
        <f t="shared" ref="H18:H39" si="3">IF(G18=" ","",DATEDIF(G18,$H$4,"Y")&amp;"歳")</f>
        <v/>
      </c>
      <c r="I18" s="278"/>
      <c r="J18" s="171"/>
      <c r="K18" s="332" t="str">
        <f>IF(D18="","",VLOOKUP(D18,登録マスターデーター!$A$10:$K$125,11,FALSE))</f>
        <v/>
      </c>
      <c r="L18" s="172" t="str">
        <f>IF(D18="","",VLOOKUP(D18,登録マスターデーター!$A$10:$K$125,10,FALSE))</f>
        <v/>
      </c>
      <c r="M18" s="173"/>
      <c r="P18" s="3">
        <f>登録マスターデーター!A21</f>
        <v>12</v>
      </c>
      <c r="Q18" s="3" t="str">
        <f>登録マスターデーター!B21</f>
        <v xml:space="preserve"> </v>
      </c>
      <c r="S18" s="3">
        <f>登録マスターデーター!A47</f>
        <v>38</v>
      </c>
      <c r="T18" s="3" t="str">
        <f>登録マスターデーター!B47</f>
        <v xml:space="preserve"> </v>
      </c>
      <c r="V18" s="3">
        <f>登録マスターデーター!A73</f>
        <v>64</v>
      </c>
      <c r="W18" s="3" t="str">
        <f>登録マスターデーター!B73</f>
        <v xml:space="preserve"> </v>
      </c>
      <c r="Y18" s="41">
        <f>登録マスターデーター!A100</f>
        <v>90</v>
      </c>
      <c r="Z18" s="122" t="str">
        <f>登録マスターデーター!B100</f>
        <v xml:space="preserve"> </v>
      </c>
    </row>
    <row r="19" spans="1:29" ht="20.100000000000001" customHeight="1" thickTop="1" thickBot="1" x14ac:dyDescent="0.25">
      <c r="A19" s="477"/>
      <c r="B19" s="452"/>
      <c r="C19" s="90"/>
      <c r="D19" s="67"/>
      <c r="E19" s="158" t="str">
        <f>IF(D19="","",VLOOKUP(D19,登録マスターデーター!$A$10:$K$125,2,FALSE))</f>
        <v/>
      </c>
      <c r="F19" s="93" t="str">
        <f>IF(D19="","",LOOKUP(D19,登録マスターデーター!$A$10:$B$125,登録マスターデーター!$F$10:$F$125)&amp;" "&amp;LOOKUP(D19,登録マスターデーター!$A$10:$B$125,登録マスターデーター!$G$10:$G$125))</f>
        <v/>
      </c>
      <c r="G19" s="94" t="str">
        <f>IF(D19=""," ",VLOOKUP(D19,登録マスターデーター!$A$10:$K$125,9,FALSE))</f>
        <v xml:space="preserve"> </v>
      </c>
      <c r="H19" s="90" t="str">
        <f t="shared" si="3"/>
        <v/>
      </c>
      <c r="I19" s="344"/>
      <c r="J19" s="169"/>
      <c r="K19" s="237" t="str">
        <f>IF(D19="","",VLOOKUP(D19,登録マスターデーター!$A$10:$K$125,11,FALSE))</f>
        <v/>
      </c>
      <c r="L19" s="103" t="str">
        <f>IF(D19="","",VLOOKUP(D19,登録マスターデーター!$A$10:$K$125,10,FALSE))</f>
        <v/>
      </c>
      <c r="P19" s="3">
        <f>登録マスターデーター!A22</f>
        <v>13</v>
      </c>
      <c r="Q19" s="3" t="str">
        <f>登録マスターデーター!B22</f>
        <v xml:space="preserve"> </v>
      </c>
      <c r="S19" s="3">
        <f>登録マスターデーター!A48</f>
        <v>39</v>
      </c>
      <c r="T19" s="3" t="str">
        <f>登録マスターデーター!B48</f>
        <v xml:space="preserve"> </v>
      </c>
      <c r="V19" s="3">
        <f>登録マスターデーター!A74</f>
        <v>65</v>
      </c>
      <c r="W19" s="3" t="str">
        <f>登録マスターデーター!B74</f>
        <v xml:space="preserve"> </v>
      </c>
      <c r="Y19" s="41">
        <f>登録マスターデーター!A101</f>
        <v>91</v>
      </c>
      <c r="Z19" s="122" t="str">
        <f>登録マスターデーター!B101</f>
        <v xml:space="preserve"> </v>
      </c>
    </row>
    <row r="20" spans="1:29" ht="20.100000000000001" customHeight="1" thickTop="1" thickBot="1" x14ac:dyDescent="0.25">
      <c r="A20" s="477"/>
      <c r="B20" s="475"/>
      <c r="C20" s="241"/>
      <c r="D20" s="38"/>
      <c r="E20" s="170" t="str">
        <f>IF(D20="","",VLOOKUP(D20,登録マスターデーター!$A$10:$K$125,2,FALSE))</f>
        <v/>
      </c>
      <c r="F20" s="87" t="str">
        <f>IF(D20="","",LOOKUP(D20,登録マスターデーター!$A$10:$B$125,登録マスターデーター!$F$10:$F$125)&amp;" "&amp;LOOKUP(D20,登録マスターデーター!$A$10:$B$125,登録マスターデーター!$G$10:$G$125))</f>
        <v/>
      </c>
      <c r="G20" s="88" t="str">
        <f>IF(D20=""," ",VLOOKUP(D20,登録マスターデーター!$A$10:$K$125,9,FALSE))</f>
        <v xml:space="preserve"> </v>
      </c>
      <c r="H20" s="89" t="str">
        <f t="shared" si="3"/>
        <v/>
      </c>
      <c r="I20" s="278"/>
      <c r="J20" s="171"/>
      <c r="K20" s="332" t="str">
        <f>IF(D20="","",VLOOKUP(D20,登録マスターデーター!$A$10:$K$125,11,FALSE))</f>
        <v/>
      </c>
      <c r="L20" s="172" t="str">
        <f>IF(D20="","",VLOOKUP(D20,登録マスターデーター!$A$10:$K$125,10,FALSE))</f>
        <v/>
      </c>
      <c r="P20" s="3">
        <f>登録マスターデーター!A23</f>
        <v>14</v>
      </c>
      <c r="Q20" s="3" t="str">
        <f>登録マスターデーター!B23</f>
        <v xml:space="preserve"> </v>
      </c>
      <c r="S20" s="3">
        <f>登録マスターデーター!A49</f>
        <v>40</v>
      </c>
      <c r="T20" s="3" t="str">
        <f>登録マスターデーター!B49</f>
        <v xml:space="preserve"> </v>
      </c>
      <c r="V20" s="3">
        <f>登録マスターデーター!A75</f>
        <v>66</v>
      </c>
      <c r="W20" s="3" t="str">
        <f>登録マスターデーター!B75</f>
        <v xml:space="preserve"> </v>
      </c>
      <c r="Y20" s="41">
        <f>登録マスターデーター!A102</f>
        <v>92</v>
      </c>
      <c r="Z20" s="122" t="str">
        <f>登録マスターデーター!B102</f>
        <v xml:space="preserve"> </v>
      </c>
    </row>
    <row r="21" spans="1:29" ht="20.100000000000001" customHeight="1" thickTop="1" thickBot="1" x14ac:dyDescent="0.25">
      <c r="A21" s="477"/>
      <c r="B21" s="452"/>
      <c r="C21" s="90"/>
      <c r="D21" s="67"/>
      <c r="E21" s="158" t="str">
        <f>IF(D21="","",VLOOKUP(D21,登録マスターデーター!$A$10:$K$125,2,FALSE))</f>
        <v/>
      </c>
      <c r="F21" s="93" t="str">
        <f>IF(D21="","",LOOKUP(D21,登録マスターデーター!$A$10:$B$125,登録マスターデーター!$F$10:$F$125)&amp;" "&amp;LOOKUP(D21,登録マスターデーター!$A$10:$B$125,登録マスターデーター!$G$10:$G$125))</f>
        <v/>
      </c>
      <c r="G21" s="94" t="str">
        <f>IF(D21=""," ",VLOOKUP(D21,登録マスターデーター!$A$10:$K$125,9,FALSE))</f>
        <v xml:space="preserve"> </v>
      </c>
      <c r="H21" s="90" t="str">
        <f t="shared" si="3"/>
        <v/>
      </c>
      <c r="I21" s="344"/>
      <c r="J21" s="169"/>
      <c r="K21" s="237" t="str">
        <f>IF(D21="","",VLOOKUP(D21,登録マスターデーター!$A$10:$K$125,11,FALSE))</f>
        <v/>
      </c>
      <c r="L21" s="103" t="str">
        <f>IF(D21="","",VLOOKUP(D21,登録マスターデーター!$A$10:$K$125,10,FALSE))</f>
        <v/>
      </c>
      <c r="P21" s="3">
        <f>登録マスターデーター!A24</f>
        <v>15</v>
      </c>
      <c r="Q21" s="3" t="str">
        <f>登録マスターデーター!B24</f>
        <v xml:space="preserve"> </v>
      </c>
      <c r="S21" s="3">
        <f>登録マスターデーター!A50</f>
        <v>41</v>
      </c>
      <c r="T21" s="3" t="str">
        <f>登録マスターデーター!B50</f>
        <v xml:space="preserve"> </v>
      </c>
      <c r="V21" s="3">
        <f>登録マスターデーター!A76</f>
        <v>67</v>
      </c>
      <c r="W21" s="3" t="str">
        <f>登録マスターデーター!B76</f>
        <v xml:space="preserve"> </v>
      </c>
      <c r="Y21" s="41">
        <f>登録マスターデーター!A103</f>
        <v>93</v>
      </c>
      <c r="Z21" s="122" t="str">
        <f>登録マスターデーター!B103</f>
        <v xml:space="preserve"> </v>
      </c>
    </row>
    <row r="22" spans="1:29" ht="20.100000000000001" customHeight="1" thickTop="1" thickBot="1" x14ac:dyDescent="0.25">
      <c r="A22" s="477"/>
      <c r="B22" s="475"/>
      <c r="C22" s="241"/>
      <c r="D22" s="38"/>
      <c r="E22" s="170" t="str">
        <f>IF(D22="","",VLOOKUP(D22,登録マスターデーター!$A$10:$K$125,2,FALSE))</f>
        <v/>
      </c>
      <c r="F22" s="87" t="str">
        <f>IF(D22="","",LOOKUP(D22,登録マスターデーター!$A$10:$B$125,登録マスターデーター!$F$10:$F$125)&amp;" "&amp;LOOKUP(D22,登録マスターデーター!$A$10:$B$125,登録マスターデーター!$G$10:$G$125))</f>
        <v/>
      </c>
      <c r="G22" s="88" t="str">
        <f>IF(D22=""," ",VLOOKUP(D22,登録マスターデーター!$A$10:$K$125,9,FALSE))</f>
        <v xml:space="preserve"> </v>
      </c>
      <c r="H22" s="89" t="str">
        <f t="shared" si="3"/>
        <v/>
      </c>
      <c r="I22" s="278"/>
      <c r="J22" s="171"/>
      <c r="K22" s="332" t="str">
        <f>IF(D22="","",VLOOKUP(D22,登録マスターデーター!$A$10:$K$125,11,FALSE))</f>
        <v/>
      </c>
      <c r="L22" s="172" t="str">
        <f>IF(D22="","",VLOOKUP(D22,登録マスターデーター!$A$10:$K$125,10,FALSE))</f>
        <v/>
      </c>
      <c r="P22" s="3">
        <f>登録マスターデーター!A25</f>
        <v>16</v>
      </c>
      <c r="Q22" s="3" t="str">
        <f>登録マスターデーター!B25</f>
        <v xml:space="preserve"> </v>
      </c>
      <c r="S22" s="3">
        <f>登録マスターデーター!A51</f>
        <v>42</v>
      </c>
      <c r="T22" s="3" t="str">
        <f>登録マスターデーター!B51</f>
        <v xml:space="preserve"> </v>
      </c>
      <c r="V22" s="3">
        <f>登録マスターデーター!A77</f>
        <v>68</v>
      </c>
      <c r="W22" s="3" t="str">
        <f>登録マスターデーター!B77</f>
        <v xml:space="preserve"> </v>
      </c>
      <c r="Y22" s="41">
        <f>登録マスターデーター!A104</f>
        <v>94</v>
      </c>
      <c r="Z22" s="122" t="str">
        <f>登録マスターデーター!B104</f>
        <v xml:space="preserve"> </v>
      </c>
    </row>
    <row r="23" spans="1:29" ht="20.100000000000001" customHeight="1" thickTop="1" thickBot="1" x14ac:dyDescent="0.25">
      <c r="A23" s="477"/>
      <c r="B23" s="452"/>
      <c r="C23" s="90"/>
      <c r="D23" s="67"/>
      <c r="E23" s="158" t="str">
        <f>IF(D23="","",VLOOKUP(D23,登録マスターデーター!$A$10:$K$125,2,FALSE))</f>
        <v/>
      </c>
      <c r="F23" s="93" t="str">
        <f>IF(D23="","",LOOKUP(D23,登録マスターデーター!$A$10:$B$125,登録マスターデーター!$F$10:$F$125)&amp;" "&amp;LOOKUP(D23,登録マスターデーター!$A$10:$B$125,登録マスターデーター!$G$10:$G$125))</f>
        <v/>
      </c>
      <c r="G23" s="94" t="str">
        <f>IF(D23=""," ",VLOOKUP(D23,登録マスターデーター!$A$10:$K$125,9,FALSE))</f>
        <v xml:space="preserve"> </v>
      </c>
      <c r="H23" s="90" t="str">
        <f t="shared" si="3"/>
        <v/>
      </c>
      <c r="I23" s="344"/>
      <c r="J23" s="169"/>
      <c r="K23" s="237" t="str">
        <f>IF(D23="","",VLOOKUP(D23,登録マスターデーター!$A$10:$K$125,11,FALSE))</f>
        <v/>
      </c>
      <c r="L23" s="103" t="str">
        <f>IF(D23="","",VLOOKUP(D23,登録マスターデーター!$A$10:$K$125,10,FALSE))</f>
        <v/>
      </c>
      <c r="P23" s="246">
        <f>登録マスターデーター!A26</f>
        <v>17</v>
      </c>
      <c r="Q23" s="3" t="str">
        <f>登録マスターデーター!B26</f>
        <v xml:space="preserve"> </v>
      </c>
      <c r="S23" s="3">
        <f>登録マスターデーター!A52</f>
        <v>43</v>
      </c>
      <c r="T23" s="3" t="str">
        <f>登録マスターデーター!B52</f>
        <v xml:space="preserve"> </v>
      </c>
      <c r="V23" s="3">
        <f>登録マスターデーター!A78</f>
        <v>69</v>
      </c>
      <c r="W23" s="3" t="str">
        <f>登録マスターデーター!B78</f>
        <v xml:space="preserve"> </v>
      </c>
      <c r="Y23" s="41">
        <f>登録マスターデーター!A105</f>
        <v>95</v>
      </c>
      <c r="Z23" s="122" t="str">
        <f>登録マスターデーター!B105</f>
        <v xml:space="preserve"> </v>
      </c>
    </row>
    <row r="24" spans="1:29" ht="20.100000000000001" customHeight="1" thickTop="1" thickBot="1" x14ac:dyDescent="0.25">
      <c r="A24" s="477"/>
      <c r="B24" s="475"/>
      <c r="C24" s="241"/>
      <c r="D24" s="38"/>
      <c r="E24" s="170" t="str">
        <f>IF(D24="","",VLOOKUP(D24,登録マスターデーター!$A$10:$K$125,2,FALSE))</f>
        <v/>
      </c>
      <c r="F24" s="87" t="str">
        <f>IF(D24="","",LOOKUP(D24,登録マスターデーター!$A$10:$B$125,登録マスターデーター!$F$10:$F$125)&amp;" "&amp;LOOKUP(D24,登録マスターデーター!$A$10:$B$125,登録マスターデーター!$G$10:$G$125))</f>
        <v/>
      </c>
      <c r="G24" s="88" t="str">
        <f>IF(D24=""," ",VLOOKUP(D24,登録マスターデーター!$A$10:$K$125,9,FALSE))</f>
        <v xml:space="preserve"> </v>
      </c>
      <c r="H24" s="89" t="str">
        <f t="shared" si="3"/>
        <v/>
      </c>
      <c r="I24" s="278"/>
      <c r="J24" s="171"/>
      <c r="K24" s="332" t="str">
        <f>IF(D24="","",VLOOKUP(D24,登録マスターデーター!$A$10:$K$125,11,FALSE))</f>
        <v/>
      </c>
      <c r="L24" s="172" t="str">
        <f>IF(D24="","",VLOOKUP(D24,登録マスターデーター!$A$10:$K$125,10,FALSE))</f>
        <v/>
      </c>
      <c r="P24" s="3">
        <f>登録マスターデーター!A27</f>
        <v>18</v>
      </c>
      <c r="Q24" s="3" t="str">
        <f>登録マスターデーター!B27</f>
        <v xml:space="preserve"> </v>
      </c>
      <c r="S24" s="3">
        <f>登録マスターデーター!A53</f>
        <v>44</v>
      </c>
      <c r="T24" s="3" t="str">
        <f>登録マスターデーター!B53</f>
        <v xml:space="preserve"> </v>
      </c>
      <c r="V24" s="41">
        <f>登録マスターデーター!A80</f>
        <v>70</v>
      </c>
      <c r="W24" s="122" t="str">
        <f>登録マスターデーター!B80</f>
        <v xml:space="preserve"> </v>
      </c>
      <c r="Y24" s="41">
        <f>登録マスターデーター!A106</f>
        <v>96</v>
      </c>
      <c r="Z24" s="122" t="str">
        <f>登録マスターデーター!B106</f>
        <v xml:space="preserve"> </v>
      </c>
    </row>
    <row r="25" spans="1:29" ht="20.100000000000001" customHeight="1" thickTop="1" thickBot="1" x14ac:dyDescent="0.25">
      <c r="A25" s="477"/>
      <c r="B25" s="452"/>
      <c r="C25" s="90"/>
      <c r="D25" s="67"/>
      <c r="E25" s="158" t="str">
        <f>IF(D25="","",VLOOKUP(D25,登録マスターデーター!$A$10:$K$125,2,FALSE))</f>
        <v/>
      </c>
      <c r="F25" s="93" t="str">
        <f>IF(D25="","",LOOKUP(D25,登録マスターデーター!$A$10:$B$125,登録マスターデーター!$F$10:$F$125)&amp;" "&amp;LOOKUP(D25,登録マスターデーター!$A$10:$B$125,登録マスターデーター!$G$10:$G$125))</f>
        <v/>
      </c>
      <c r="G25" s="94" t="str">
        <f>IF(D25=""," ",VLOOKUP(D25,登録マスターデーター!$A$10:$K$125,9,FALSE))</f>
        <v xml:space="preserve"> </v>
      </c>
      <c r="H25" s="90" t="str">
        <f t="shared" si="3"/>
        <v/>
      </c>
      <c r="I25" s="344"/>
      <c r="J25" s="169"/>
      <c r="K25" s="237" t="str">
        <f>IF(D25="","",VLOOKUP(D25,登録マスターデーター!$A$10:$K$125,11,FALSE))</f>
        <v/>
      </c>
      <c r="L25" s="103" t="str">
        <f>IF(D25="","",VLOOKUP(D25,登録マスターデーター!$A$10:$K$125,10,FALSE))</f>
        <v/>
      </c>
      <c r="P25" s="3">
        <f>登録マスターデーター!A28</f>
        <v>19</v>
      </c>
      <c r="Q25" s="3" t="str">
        <f>登録マスターデーター!B28</f>
        <v xml:space="preserve"> </v>
      </c>
      <c r="S25" s="3">
        <f>登録マスターデーター!A54</f>
        <v>45</v>
      </c>
      <c r="T25" s="3" t="str">
        <f>登録マスターデーター!B54</f>
        <v xml:space="preserve"> </v>
      </c>
      <c r="V25" s="41">
        <f>登録マスターデーター!A81</f>
        <v>71</v>
      </c>
      <c r="W25" s="122" t="str">
        <f>登録マスターデーター!B81</f>
        <v xml:space="preserve"> </v>
      </c>
      <c r="Y25" s="41">
        <f>登録マスターデーター!A107</f>
        <v>97</v>
      </c>
      <c r="Z25" s="122" t="str">
        <f>登録マスターデーター!B107</f>
        <v xml:space="preserve"> </v>
      </c>
    </row>
    <row r="26" spans="1:29" ht="20.100000000000001" customHeight="1" thickTop="1" thickBot="1" x14ac:dyDescent="0.25">
      <c r="A26" s="477"/>
      <c r="B26" s="475"/>
      <c r="C26" s="92"/>
      <c r="D26" s="38"/>
      <c r="E26" s="170" t="str">
        <f>IF(D26="","",VLOOKUP(D26,登録マスターデーター!$A$10:$K$125,2,FALSE))</f>
        <v/>
      </c>
      <c r="F26" s="87" t="str">
        <f>IF(D26="","",LOOKUP(D26,登録マスターデーター!$A$10:$B$125,登録マスターデーター!$F$10:$F$125)&amp;" "&amp;LOOKUP(D26,登録マスターデーター!$A$10:$B$125,登録マスターデーター!$G$10:$G$125))</f>
        <v/>
      </c>
      <c r="G26" s="88" t="str">
        <f>IF(D26=""," ",VLOOKUP(D26,登録マスターデーター!$A$10:$K$125,9,FALSE))</f>
        <v xml:space="preserve"> </v>
      </c>
      <c r="H26" s="89" t="str">
        <f t="shared" si="3"/>
        <v/>
      </c>
      <c r="I26" s="278"/>
      <c r="J26" s="171"/>
      <c r="K26" s="332" t="str">
        <f>IF(D26="","",VLOOKUP(D26,登録マスターデーター!$A$10:$K$125,11,FALSE))</f>
        <v/>
      </c>
      <c r="L26" s="172" t="str">
        <f>IF(D26="","",VLOOKUP(D26,登録マスターデーター!$A$10:$K$125,10,FALSE))</f>
        <v/>
      </c>
      <c r="P26" s="3">
        <f>登録マスターデーター!A29</f>
        <v>20</v>
      </c>
      <c r="Q26" s="3" t="str">
        <f>登録マスターデーター!B29</f>
        <v xml:space="preserve"> </v>
      </c>
      <c r="S26" s="3">
        <f>登録マスターデーター!A55</f>
        <v>46</v>
      </c>
      <c r="T26" s="3" t="str">
        <f>登録マスターデーター!B55</f>
        <v xml:space="preserve"> </v>
      </c>
      <c r="V26" s="41">
        <f>登録マスターデーター!A82</f>
        <v>72</v>
      </c>
      <c r="W26" s="122" t="str">
        <f>登録マスターデーター!B82</f>
        <v xml:space="preserve"> </v>
      </c>
      <c r="Y26" s="41">
        <f>登録マスターデーター!A108</f>
        <v>98</v>
      </c>
      <c r="Z26" s="122" t="str">
        <f>登録マスターデーター!B108</f>
        <v xml:space="preserve"> </v>
      </c>
    </row>
    <row r="27" spans="1:29" ht="20.100000000000001" customHeight="1" thickTop="1" thickBot="1" x14ac:dyDescent="0.25">
      <c r="A27" s="477"/>
      <c r="B27" s="452"/>
      <c r="C27" s="121"/>
      <c r="D27" s="67"/>
      <c r="E27" s="158" t="str">
        <f>IF(D27="","",VLOOKUP(D27,登録マスターデーター!$A$10:$K$125,2,FALSE))</f>
        <v/>
      </c>
      <c r="F27" s="93" t="str">
        <f>IF(D27="","",LOOKUP(D27,登録マスターデーター!$A$10:$B$125,登録マスターデーター!$F$10:$F$125)&amp;" "&amp;LOOKUP(D27,登録マスターデーター!$A$10:$B$125,登録マスターデーター!$G$10:$G$125))</f>
        <v/>
      </c>
      <c r="G27" s="94" t="str">
        <f>IF(D27=""," ",VLOOKUP(D27,登録マスターデーター!$A$10:$K$125,9,FALSE))</f>
        <v xml:space="preserve"> </v>
      </c>
      <c r="H27" s="90" t="str">
        <f t="shared" si="3"/>
        <v/>
      </c>
      <c r="I27" s="344"/>
      <c r="J27" s="169"/>
      <c r="K27" s="237" t="str">
        <f>IF(D27="","",VLOOKUP(D27,登録マスターデーター!$A$10:$K$125,11,FALSE))</f>
        <v/>
      </c>
      <c r="L27" s="103" t="str">
        <f>IF(D27="","",VLOOKUP(D27,登録マスターデーター!$A$10:$K$125,10,FALSE))</f>
        <v/>
      </c>
      <c r="P27" s="3">
        <f>登録マスターデーター!A30</f>
        <v>21</v>
      </c>
      <c r="Q27" s="3" t="str">
        <f>登録マスターデーター!B30</f>
        <v xml:space="preserve"> </v>
      </c>
      <c r="S27" s="3">
        <f>登録マスターデーター!A56</f>
        <v>47</v>
      </c>
      <c r="T27" s="3" t="str">
        <f>登録マスターデーター!B56</f>
        <v xml:space="preserve"> </v>
      </c>
      <c r="V27" s="41">
        <f>登録マスターデーター!A83</f>
        <v>73</v>
      </c>
      <c r="W27" s="122" t="str">
        <f>登録マスターデーター!B83</f>
        <v xml:space="preserve"> </v>
      </c>
      <c r="Y27" s="41">
        <f>登録マスターデーター!A109</f>
        <v>99</v>
      </c>
      <c r="Z27" s="122" t="str">
        <f>登録マスターデーター!B109</f>
        <v xml:space="preserve"> </v>
      </c>
    </row>
    <row r="28" spans="1:29" ht="20.100000000000001" customHeight="1" thickTop="1" thickBot="1" x14ac:dyDescent="0.25">
      <c r="A28" s="477"/>
      <c r="B28" s="475"/>
      <c r="C28" s="92"/>
      <c r="D28" s="36"/>
      <c r="E28" s="170" t="str">
        <f>IF(D28="","",VLOOKUP(D28,登録マスターデーター!$A$10:$K$125,2,FALSE))</f>
        <v/>
      </c>
      <c r="F28" s="87" t="str">
        <f>IF(D28="","",LOOKUP(D28,登録マスターデーター!$A$10:$B$125,登録マスターデーター!$F$10:$F$125)&amp;" "&amp;LOOKUP(D28,登録マスターデーター!$A$10:$B$125,登録マスターデーター!$G$10:$G$125))</f>
        <v/>
      </c>
      <c r="G28" s="88" t="str">
        <f>IF(D28=""," ",VLOOKUP(D28,登録マスターデーター!$A$10:$K$125,9,FALSE))</f>
        <v xml:space="preserve"> </v>
      </c>
      <c r="H28" s="89" t="str">
        <f t="shared" si="3"/>
        <v/>
      </c>
      <c r="I28" s="278"/>
      <c r="J28" s="171"/>
      <c r="K28" s="332" t="str">
        <f>IF(D28="","",VLOOKUP(D28,登録マスターデーター!$A$10:$K$125,11,FALSE))</f>
        <v/>
      </c>
      <c r="L28" s="172" t="str">
        <f>IF(D28="","",VLOOKUP(D28,登録マスターデーター!$A$10:$K$125,10,FALSE))</f>
        <v/>
      </c>
      <c r="P28" s="3">
        <f>登録マスターデーター!A31</f>
        <v>22</v>
      </c>
      <c r="Q28" s="3" t="str">
        <f>登録マスターデーター!B31</f>
        <v xml:space="preserve"> </v>
      </c>
      <c r="S28" s="3">
        <f>登録マスターデーター!A57</f>
        <v>48</v>
      </c>
      <c r="T28" s="3" t="str">
        <f>登録マスターデーター!B57</f>
        <v xml:space="preserve"> </v>
      </c>
      <c r="V28" s="41">
        <f>登録マスターデーター!A84</f>
        <v>74</v>
      </c>
      <c r="W28" s="122" t="str">
        <f>登録マスターデーター!B84</f>
        <v xml:space="preserve"> </v>
      </c>
      <c r="Y28" s="41">
        <f>登録マスターデーター!A110</f>
        <v>100</v>
      </c>
      <c r="Z28" s="122" t="str">
        <f>登録マスターデーター!B110</f>
        <v xml:space="preserve"> </v>
      </c>
    </row>
    <row r="29" spans="1:29" ht="20.100000000000001" customHeight="1" thickTop="1" thickBot="1" x14ac:dyDescent="0.25">
      <c r="A29" s="477"/>
      <c r="B29" s="485"/>
      <c r="C29" s="243"/>
      <c r="D29" s="72"/>
      <c r="E29" s="174" t="str">
        <f>IF(D29="","",VLOOKUP(D29,登録マスターデーター!$A$10:$K$125,2,FALSE))</f>
        <v/>
      </c>
      <c r="F29" s="95" t="str">
        <f>IF(D29="","",LOOKUP(D29,登録マスターデーター!$A$10:$B$125,登録マスターデーター!$F$10:$F$125)&amp;" "&amp;LOOKUP(D29,登録マスターデーター!$A$10:$B$125,登録マスターデーター!$G$10:$G$125))</f>
        <v/>
      </c>
      <c r="G29" s="96" t="str">
        <f>IF(D29=""," ",VLOOKUP(D29,登録マスターデーター!$A$10:$K$125,9,FALSE))</f>
        <v xml:space="preserve"> </v>
      </c>
      <c r="H29" s="97" t="str">
        <f t="shared" si="3"/>
        <v/>
      </c>
      <c r="I29" s="345"/>
      <c r="J29" s="175"/>
      <c r="K29" s="333" t="str">
        <f>IF(D29="","",VLOOKUP(D29,登録マスターデーター!$A$10:$K$125,11,FALSE))</f>
        <v/>
      </c>
      <c r="L29" s="104" t="str">
        <f>IF(D29="","",VLOOKUP(D29,登録マスターデーター!$A$10:$K$125,10,FALSE))</f>
        <v/>
      </c>
      <c r="P29" s="3">
        <f>登録マスターデーター!A32</f>
        <v>23</v>
      </c>
      <c r="Q29" s="3" t="str">
        <f>登録マスターデーター!B32</f>
        <v xml:space="preserve"> </v>
      </c>
      <c r="S29" s="3">
        <f>登録マスターデーター!A58</f>
        <v>49</v>
      </c>
      <c r="T29" s="3" t="str">
        <f>登録マスターデーター!B58</f>
        <v xml:space="preserve"> </v>
      </c>
      <c r="V29" s="41">
        <f>登録マスターデーター!A85</f>
        <v>75</v>
      </c>
      <c r="W29" s="122" t="str">
        <f>登録マスターデーター!B85</f>
        <v xml:space="preserve"> </v>
      </c>
      <c r="Y29" s="41">
        <f>登録マスターデーター!A111</f>
        <v>101</v>
      </c>
      <c r="Z29" s="122" t="str">
        <f>登録マスターデーター!B111</f>
        <v xml:space="preserve"> </v>
      </c>
    </row>
    <row r="30" spans="1:29" ht="20.100000000000001" customHeight="1" thickTop="1" thickBot="1" x14ac:dyDescent="0.25">
      <c r="A30" s="478" t="s">
        <v>31</v>
      </c>
      <c r="B30" s="480"/>
      <c r="C30" s="244"/>
      <c r="D30" s="38"/>
      <c r="E30" s="170" t="str">
        <f>IF(D30="","",VLOOKUP(D30,登録マスターデーター!$A$10:$K$125,2,FALSE))</f>
        <v/>
      </c>
      <c r="F30" s="87" t="str">
        <f>IF(D30="","",LOOKUP(D30,登録マスターデーター!$A$10:$B$125,登録マスターデーター!$F$10:$F$125)&amp;" "&amp;LOOKUP(D30,登録マスターデーター!$A$10:$B$125,登録マスターデーター!$G$10:$G$125))</f>
        <v/>
      </c>
      <c r="G30" s="88" t="str">
        <f>IF(D30=""," ",VLOOKUP(D30,登録マスターデーター!$A$10:$K$125,9,FALSE))</f>
        <v xml:space="preserve"> </v>
      </c>
      <c r="H30" s="89" t="str">
        <f t="shared" si="3"/>
        <v/>
      </c>
      <c r="I30" s="275"/>
      <c r="J30" s="171"/>
      <c r="K30" s="329" t="str">
        <f>IF(D30="","",VLOOKUP(D30,登録マスターデーター!$A$10:$K$125,11,FALSE))</f>
        <v/>
      </c>
      <c r="L30" s="172" t="str">
        <f>IF(D30="","",VLOOKUP(D30,登録マスターデーター!$A$10:$K$125,10,FALSE))</f>
        <v/>
      </c>
      <c r="P30" s="3">
        <f>登録マスターデーター!A33</f>
        <v>24</v>
      </c>
      <c r="Q30" s="3" t="str">
        <f>登録マスターデーター!B33</f>
        <v xml:space="preserve"> </v>
      </c>
      <c r="S30" s="3">
        <f>登録マスターデーター!A59</f>
        <v>50</v>
      </c>
      <c r="T30" s="3" t="str">
        <f>登録マスターデーター!B59</f>
        <v xml:space="preserve"> </v>
      </c>
      <c r="V30" s="41">
        <f>登録マスターデーター!A86</f>
        <v>76</v>
      </c>
      <c r="W30" s="122" t="str">
        <f>登録マスターデーター!B86</f>
        <v xml:space="preserve"> </v>
      </c>
      <c r="Y30" s="41">
        <f>登録マスターデーター!A112</f>
        <v>102</v>
      </c>
      <c r="Z30" s="122" t="str">
        <f>登録マスターデーター!B112</f>
        <v xml:space="preserve"> </v>
      </c>
    </row>
    <row r="31" spans="1:29" ht="20.100000000000001" customHeight="1" thickTop="1" thickBot="1" x14ac:dyDescent="0.25">
      <c r="A31" s="478"/>
      <c r="B31" s="473"/>
      <c r="C31" s="245"/>
      <c r="D31" s="67"/>
      <c r="E31" s="158" t="str">
        <f>IF(D31="","",VLOOKUP(D31,登録マスターデーター!$A$10:$K$125,2,FALSE))</f>
        <v/>
      </c>
      <c r="F31" s="93" t="str">
        <f>IF(D31="","",LOOKUP(D31,登録マスターデーター!$A$10:$B$125,登録マスターデーター!$F$10:$F$125)&amp;" "&amp;LOOKUP(D31,登録マスターデーター!$A$10:$B$125,登録マスターデーター!$G$10:$G$125))</f>
        <v/>
      </c>
      <c r="G31" s="94" t="str">
        <f>IF(D31=""," ",VLOOKUP(D31,登録マスターデーター!$A$10:$K$125,9,FALSE))</f>
        <v xml:space="preserve"> </v>
      </c>
      <c r="H31" s="90" t="str">
        <f t="shared" si="3"/>
        <v/>
      </c>
      <c r="I31" s="344"/>
      <c r="J31" s="169"/>
      <c r="K31" s="237" t="str">
        <f>IF(D31="","",VLOOKUP(D31,登録マスターデーター!$A$10:$K$125,11,FALSE))</f>
        <v/>
      </c>
      <c r="L31" s="103" t="str">
        <f>IF(D31="","",VLOOKUP(D31,登録マスターデーター!$A$10:$K$125,10,FALSE))</f>
        <v/>
      </c>
      <c r="P31" s="3">
        <f>登録マスターデーター!A34</f>
        <v>25</v>
      </c>
      <c r="Q31" s="3" t="str">
        <f>登録マスターデーター!B34</f>
        <v xml:space="preserve"> </v>
      </c>
      <c r="S31" s="3">
        <f>登録マスターデーター!A60</f>
        <v>51</v>
      </c>
      <c r="T31" s="3" t="str">
        <f>登録マスターデーター!B60</f>
        <v xml:space="preserve"> </v>
      </c>
      <c r="V31" s="41">
        <f>登録マスターデーター!A87</f>
        <v>77</v>
      </c>
      <c r="W31" s="122" t="str">
        <f>登録マスターデーター!B87</f>
        <v xml:space="preserve"> </v>
      </c>
      <c r="Y31" s="41">
        <f>登録マスターデーター!A113</f>
        <v>103</v>
      </c>
      <c r="Z31" s="122" t="str">
        <f>登録マスターデーター!B113</f>
        <v xml:space="preserve"> </v>
      </c>
    </row>
    <row r="32" spans="1:29" ht="20.100000000000001" customHeight="1" thickTop="1" thickBot="1" x14ac:dyDescent="0.25">
      <c r="A32" s="478"/>
      <c r="B32" s="472"/>
      <c r="C32" s="241"/>
      <c r="D32" s="38"/>
      <c r="E32" s="170" t="str">
        <f>IF(D32="","",VLOOKUP(D32,登録マスターデーター!$A$10:$K$125,2,FALSE))</f>
        <v/>
      </c>
      <c r="F32" s="87" t="str">
        <f>IF(D32="","",LOOKUP(D32,登録マスターデーター!$A$10:$B$125,登録マスターデーター!$F$10:$F$125)&amp;" "&amp;LOOKUP(D32,登録マスターデーター!$A$10:$B$125,登録マスターデーター!$G$10:$G$125))</f>
        <v/>
      </c>
      <c r="G32" s="88" t="str">
        <f>IF(D32=""," ",VLOOKUP(D32,登録マスターデーター!$A$10:$K$125,9,FALSE))</f>
        <v xml:space="preserve"> </v>
      </c>
      <c r="H32" s="89" t="str">
        <f t="shared" si="3"/>
        <v/>
      </c>
      <c r="I32" s="278"/>
      <c r="J32" s="171"/>
      <c r="K32" s="329" t="str">
        <f>IF(D32="","",VLOOKUP(D32,登録マスターデーター!$A$10:$K$125,11,FALSE))</f>
        <v/>
      </c>
      <c r="L32" s="172" t="str">
        <f>IF(D32="","",VLOOKUP(D32,登録マスターデーター!$A$10:$K$125,10,FALSE))</f>
        <v/>
      </c>
      <c r="P32" s="3">
        <f>登録マスターデーター!A35</f>
        <v>26</v>
      </c>
      <c r="Q32" s="3" t="str">
        <f>登録マスターデーター!B35</f>
        <v xml:space="preserve"> </v>
      </c>
      <c r="S32" s="3">
        <f>登録マスターデーター!A61</f>
        <v>52</v>
      </c>
      <c r="T32" s="3" t="str">
        <f>登録マスターデーター!B61</f>
        <v xml:space="preserve"> </v>
      </c>
      <c r="V32" s="41">
        <f>登録マスターデーター!A88</f>
        <v>78</v>
      </c>
      <c r="W32" s="122" t="str">
        <f>登録マスターデーター!B88</f>
        <v xml:space="preserve"> </v>
      </c>
      <c r="Y32" s="41">
        <f>登録マスターデーター!A114</f>
        <v>104</v>
      </c>
      <c r="Z32" s="122" t="str">
        <f>登録マスターデーター!B114</f>
        <v xml:space="preserve"> </v>
      </c>
    </row>
    <row r="33" spans="1:12" ht="20.100000000000001" customHeight="1" thickTop="1" thickBot="1" x14ac:dyDescent="0.25">
      <c r="A33" s="478"/>
      <c r="B33" s="473"/>
      <c r="C33" s="90"/>
      <c r="D33" s="67"/>
      <c r="E33" s="158" t="str">
        <f>IF(D33="","",VLOOKUP(D33,登録マスターデーター!$A$10:$K$125,2,FALSE))</f>
        <v/>
      </c>
      <c r="F33" s="93" t="str">
        <f>IF(D33="","",LOOKUP(D33,登録マスターデーター!$A$10:$B$125,登録マスターデーター!$F$10:$F$125)&amp;" "&amp;LOOKUP(D33,登録マスターデーター!$A$10:$B$125,登録マスターデーター!$G$10:$G$125))</f>
        <v/>
      </c>
      <c r="G33" s="94" t="str">
        <f>IF(D33=""," ",VLOOKUP(D33,登録マスターデーター!$A$10:$K$125,9,FALSE))</f>
        <v xml:space="preserve"> </v>
      </c>
      <c r="H33" s="90" t="str">
        <f t="shared" si="3"/>
        <v/>
      </c>
      <c r="I33" s="344"/>
      <c r="J33" s="169"/>
      <c r="K33" s="237" t="str">
        <f>IF(D33="","",VLOOKUP(D33,登録マスターデーター!$A$10:$K$125,11,FALSE))</f>
        <v/>
      </c>
      <c r="L33" s="103" t="str">
        <f>IF(D33="","",VLOOKUP(D33,登録マスターデーター!$A$10:$K$125,10,FALSE))</f>
        <v/>
      </c>
    </row>
    <row r="34" spans="1:12" ht="20.100000000000001" customHeight="1" thickTop="1" thickBot="1" x14ac:dyDescent="0.25">
      <c r="A34" s="478"/>
      <c r="B34" s="472"/>
      <c r="C34" s="92"/>
      <c r="D34" s="38"/>
      <c r="E34" s="170" t="str">
        <f>IF(D34="","",VLOOKUP(D34,登録マスターデーター!$A$10:$K$125,2,FALSE))</f>
        <v/>
      </c>
      <c r="F34" s="87" t="str">
        <f>IF(D34="","",LOOKUP(D34,登録マスターデーター!$A$10:$B$125,登録マスターデーター!$F$10:$F$125)&amp;" "&amp;LOOKUP(D34,登録マスターデーター!$A$10:$B$125,登録マスターデーター!$G$10:$G$125))</f>
        <v/>
      </c>
      <c r="G34" s="88" t="str">
        <f>IF(D34=""," ",VLOOKUP(D34,登録マスターデーター!$A$10:$K$125,9,FALSE))</f>
        <v xml:space="preserve"> </v>
      </c>
      <c r="H34" s="89" t="str">
        <f t="shared" si="3"/>
        <v/>
      </c>
      <c r="I34" s="278"/>
      <c r="J34" s="171"/>
      <c r="K34" s="329" t="str">
        <f>IF(D34="","",VLOOKUP(D34,登録マスターデーター!$A$10:$K$125,11,FALSE))</f>
        <v/>
      </c>
      <c r="L34" s="172" t="str">
        <f>IF(D34="","",VLOOKUP(D34,登録マスターデーター!$A$10:$K$125,10,FALSE))</f>
        <v/>
      </c>
    </row>
    <row r="35" spans="1:12" ht="20.100000000000001" customHeight="1" thickTop="1" thickBot="1" x14ac:dyDescent="0.25">
      <c r="A35" s="478"/>
      <c r="B35" s="473"/>
      <c r="C35" s="121"/>
      <c r="D35" s="67"/>
      <c r="E35" s="158" t="str">
        <f>IF(D35="","",VLOOKUP(D35,登録マスターデーター!$A$10:$K$125,2,FALSE))</f>
        <v/>
      </c>
      <c r="F35" s="93" t="str">
        <f>IF(D35="","",LOOKUP(D35,登録マスターデーター!$A$10:$B$125,登録マスターデーター!$F$10:$F$125)&amp;" "&amp;LOOKUP(D35,登録マスターデーター!$A$10:$B$125,登録マスターデーター!$G$10:$G$125))</f>
        <v/>
      </c>
      <c r="G35" s="94" t="str">
        <f>IF(D35=""," ",VLOOKUP(D35,登録マスターデーター!$A$10:$K$125,9,FALSE))</f>
        <v xml:space="preserve"> </v>
      </c>
      <c r="H35" s="90" t="str">
        <f t="shared" si="3"/>
        <v/>
      </c>
      <c r="I35" s="344"/>
      <c r="J35" s="169"/>
      <c r="K35" s="237" t="str">
        <f>IF(D35="","",VLOOKUP(D35,登録マスターデーター!$A$10:$K$125,11,FALSE))</f>
        <v/>
      </c>
      <c r="L35" s="103" t="str">
        <f>IF(D35="","",VLOOKUP(D35,登録マスターデーター!$A$10:$K$125,10,FALSE))</f>
        <v/>
      </c>
    </row>
    <row r="36" spans="1:12" ht="20.100000000000001" customHeight="1" thickTop="1" thickBot="1" x14ac:dyDescent="0.25">
      <c r="A36" s="478"/>
      <c r="B36" s="472"/>
      <c r="C36" s="241"/>
      <c r="D36" s="38"/>
      <c r="E36" s="170" t="str">
        <f>IF(D36="","",VLOOKUP(D36,登録マスターデーター!$A$10:$K$125,2,FALSE))</f>
        <v/>
      </c>
      <c r="F36" s="87" t="str">
        <f>IF(D36="","",LOOKUP(D36,登録マスターデーター!$A$10:$B$125,登録マスターデーター!$F$10:$F$125)&amp;" "&amp;LOOKUP(D36,登録マスターデーター!$A$10:$B$125,登録マスターデーター!$G$10:$G$125))</f>
        <v/>
      </c>
      <c r="G36" s="88" t="str">
        <f>IF(D36=""," ",VLOOKUP(D36,登録マスターデーター!$A$10:$K$125,9,FALSE))</f>
        <v xml:space="preserve"> </v>
      </c>
      <c r="H36" s="89" t="str">
        <f t="shared" si="3"/>
        <v/>
      </c>
      <c r="I36" s="278"/>
      <c r="J36" s="171"/>
      <c r="K36" s="329" t="str">
        <f>IF(D36="","",VLOOKUP(D36,登録マスターデーター!$A$10:$K$125,11,FALSE))</f>
        <v/>
      </c>
      <c r="L36" s="172" t="str">
        <f>IF(D36="","",VLOOKUP(D36,登録マスターデーター!$A$10:$K$125,10,FALSE))</f>
        <v/>
      </c>
    </row>
    <row r="37" spans="1:12" ht="20.100000000000001" customHeight="1" thickTop="1" thickBot="1" x14ac:dyDescent="0.25">
      <c r="A37" s="478"/>
      <c r="B37" s="473"/>
      <c r="C37" s="90"/>
      <c r="D37" s="67"/>
      <c r="E37" s="158" t="str">
        <f>IF(D37="","",VLOOKUP(D37,登録マスターデーター!$A$10:$K$125,2,FALSE))</f>
        <v/>
      </c>
      <c r="F37" s="93" t="str">
        <f>IF(D37="","",LOOKUP(D37,登録マスターデーター!$A$10:$B$125,登録マスターデーター!$F$10:$F$125)&amp;" "&amp;LOOKUP(D37,登録マスターデーター!$A$10:$B$125,登録マスターデーター!$G$10:$G$125))</f>
        <v/>
      </c>
      <c r="G37" s="94" t="str">
        <f>IF(D37=""," ",VLOOKUP(D37,登録マスターデーター!$A$10:$K$125,9,FALSE))</f>
        <v xml:space="preserve"> </v>
      </c>
      <c r="H37" s="90" t="str">
        <f t="shared" si="3"/>
        <v/>
      </c>
      <c r="I37" s="344"/>
      <c r="J37" s="169"/>
      <c r="K37" s="237" t="str">
        <f>IF(D37="","",VLOOKUP(D37,登録マスターデーター!$A$10:$K$125,11,FALSE))</f>
        <v/>
      </c>
      <c r="L37" s="103" t="str">
        <f>IF(D37="","",VLOOKUP(D37,登録マスターデーター!$A$10:$K$125,10,FALSE))</f>
        <v/>
      </c>
    </row>
    <row r="38" spans="1:12" ht="20.100000000000001" customHeight="1" thickTop="1" thickBot="1" x14ac:dyDescent="0.25">
      <c r="A38" s="478"/>
      <c r="B38" s="472"/>
      <c r="C38" s="92"/>
      <c r="D38" s="36"/>
      <c r="E38" s="170" t="str">
        <f>IF(D38="","",VLOOKUP(D38,登録マスターデーター!$A$10:$K$125,2,FALSE))</f>
        <v/>
      </c>
      <c r="F38" s="87" t="str">
        <f>IF(D38="","",LOOKUP(D38,登録マスターデーター!$A$10:$B$125,登録マスターデーター!$F$10:$F$125)&amp;" "&amp;LOOKUP(D38,登録マスターデーター!$A$10:$B$125,登録マスターデーター!$G$10:$G$125))</f>
        <v/>
      </c>
      <c r="G38" s="88" t="str">
        <f>IF(D38=""," ",VLOOKUP(D38,登録マスターデーター!$A$10:$K$125,9,FALSE))</f>
        <v xml:space="preserve"> </v>
      </c>
      <c r="H38" s="89" t="str">
        <f t="shared" si="3"/>
        <v/>
      </c>
      <c r="I38" s="278"/>
      <c r="J38" s="171"/>
      <c r="K38" s="329" t="str">
        <f>IF(D38="","",VLOOKUP(D38,登録マスターデーター!$A$10:$K$125,11,FALSE))</f>
        <v/>
      </c>
      <c r="L38" s="172" t="str">
        <f>IF(D38="","",VLOOKUP(D38,登録マスターデーター!$A$10:$K$125,10,FALSE))</f>
        <v/>
      </c>
    </row>
    <row r="39" spans="1:12" ht="20.100000000000001" customHeight="1" thickTop="1" thickBot="1" x14ac:dyDescent="0.25">
      <c r="A39" s="479"/>
      <c r="B39" s="474"/>
      <c r="C39" s="100"/>
      <c r="D39" s="68"/>
      <c r="E39" s="159" t="str">
        <f>IF(D39="","",VLOOKUP(D39,登録マスターデーター!$A$10:$K$125,2,FALSE))</f>
        <v/>
      </c>
      <c r="F39" s="98" t="str">
        <f>IF(D39="","",LOOKUP(D39,登録マスターデーター!$A$10:$B$125,登録マスターデーター!$F$10:$F$125)&amp;" "&amp;LOOKUP(D39,登録マスターデーター!$A$10:$B$125,登録マスターデーター!$G$10:$G$125))</f>
        <v/>
      </c>
      <c r="G39" s="99" t="str">
        <f>IF(D39=""," ",VLOOKUP(D39,登録マスターデーター!$A$10:$K$125,9,FALSE))</f>
        <v xml:space="preserve"> </v>
      </c>
      <c r="H39" s="100" t="str">
        <f t="shared" si="3"/>
        <v/>
      </c>
      <c r="I39" s="344"/>
      <c r="J39" s="176"/>
      <c r="K39" s="238" t="str">
        <f>IF(D39="","",VLOOKUP(D39,登録マスターデーター!$A$10:$K$125,11,FALSE))</f>
        <v/>
      </c>
      <c r="L39" s="105" t="str">
        <f>IF(D39="","",VLOOKUP(D39,登録マスターデーター!$A$10:$K$125,10,FALSE))</f>
        <v/>
      </c>
    </row>
    <row r="40" spans="1:12" ht="20.100000000000001" customHeight="1" x14ac:dyDescent="0.2">
      <c r="B40" s="484" t="s">
        <v>461</v>
      </c>
      <c r="C40" s="484"/>
      <c r="D40" s="484"/>
      <c r="E40" s="484"/>
      <c r="F40" s="484"/>
      <c r="G40" s="484"/>
      <c r="H40" s="484"/>
      <c r="I40" s="484"/>
      <c r="J40" s="484"/>
      <c r="K40" s="484"/>
      <c r="L40" s="484"/>
    </row>
    <row r="41" spans="1:12" ht="7.5" customHeight="1" x14ac:dyDescent="0.2"/>
    <row r="42" spans="1:12" ht="18" customHeight="1" x14ac:dyDescent="0.2">
      <c r="B42" s="441" t="s">
        <v>22</v>
      </c>
      <c r="C42" s="441"/>
      <c r="D42" s="347"/>
      <c r="E42" s="447" t="str">
        <f>登録マスターデーター!C2</f>
        <v>あなたの登録団体名</v>
      </c>
      <c r="F42" s="447"/>
      <c r="G42" s="21"/>
      <c r="L42" s="335"/>
    </row>
    <row r="43" spans="1:12" ht="18" customHeight="1" x14ac:dyDescent="0.2">
      <c r="B43" s="441" t="s">
        <v>7</v>
      </c>
      <c r="C43" s="441"/>
      <c r="D43" s="348"/>
      <c r="E43" s="22">
        <f>登録マスターデーター!C3</f>
        <v>0</v>
      </c>
      <c r="F43" s="22"/>
      <c r="G43" s="445" t="s">
        <v>23</v>
      </c>
      <c r="L43" s="336"/>
    </row>
    <row r="44" spans="1:12" ht="18" customHeight="1" x14ac:dyDescent="0.2">
      <c r="B44" s="4" t="s">
        <v>8</v>
      </c>
      <c r="C44" s="488" t="str">
        <f>ASC(登録マスターデーター!C4)</f>
        <v/>
      </c>
      <c r="D44" s="488"/>
      <c r="E44" s="21">
        <f>登録マスターデーター!C5</f>
        <v>0</v>
      </c>
      <c r="F44" s="21"/>
      <c r="G44" s="446"/>
    </row>
    <row r="45" spans="1:12" ht="18" customHeight="1" x14ac:dyDescent="0.2">
      <c r="B45" s="79" t="s">
        <v>24</v>
      </c>
      <c r="C45" s="453" t="s">
        <v>25</v>
      </c>
      <c r="D45" s="453"/>
      <c r="E45" s="21">
        <f>登録マスターデーター!C6</f>
        <v>0</v>
      </c>
      <c r="F45" s="24" t="s">
        <v>55</v>
      </c>
      <c r="G45" s="21" t="str">
        <f>IF(D43="","",VLOOKUP(D43,登録マスターデーター!$A$10:$J$92,33,FALSE))</f>
        <v/>
      </c>
    </row>
    <row r="46" spans="1:12" ht="15" customHeight="1" x14ac:dyDescent="0.2">
      <c r="B46" s="25" t="s">
        <v>27</v>
      </c>
      <c r="E46" s="5" t="s">
        <v>61</v>
      </c>
      <c r="F46" s="58"/>
      <c r="G46" s="7" t="str">
        <f>"）　人"</f>
        <v>）　人</v>
      </c>
      <c r="H46" s="5"/>
      <c r="I46" s="490">
        <f>5000*F46</f>
        <v>0</v>
      </c>
      <c r="J46" s="490"/>
      <c r="K46" s="7" t="s">
        <v>9</v>
      </c>
    </row>
    <row r="47" spans="1:12" ht="15" customHeight="1" x14ac:dyDescent="0.2">
      <c r="B47" s="25" t="s">
        <v>29</v>
      </c>
      <c r="E47" s="5" t="s">
        <v>30</v>
      </c>
      <c r="F47" s="58"/>
      <c r="G47" s="7" t="str">
        <f>"）　人"</f>
        <v>）　人</v>
      </c>
      <c r="H47" s="5"/>
      <c r="I47" s="490">
        <f>5000*F47</f>
        <v>0</v>
      </c>
      <c r="J47" s="490"/>
      <c r="K47" s="7" t="s">
        <v>9</v>
      </c>
    </row>
    <row r="48" spans="1:12" ht="15" customHeight="1" thickBot="1" x14ac:dyDescent="0.25">
      <c r="B48" s="4" t="s">
        <v>53</v>
      </c>
      <c r="C48" s="63"/>
      <c r="D48" s="37"/>
      <c r="E48" s="27" t="s">
        <v>30</v>
      </c>
      <c r="F48" s="59"/>
      <c r="G48" s="29" t="str">
        <f>"）　人"</f>
        <v>）　人</v>
      </c>
      <c r="H48" s="27"/>
      <c r="I48" s="489">
        <f>5000*F48</f>
        <v>0</v>
      </c>
      <c r="J48" s="489"/>
      <c r="K48" s="29" t="s">
        <v>9</v>
      </c>
    </row>
    <row r="49" spans="2:11" ht="15" customHeight="1" thickTop="1" thickBot="1" x14ac:dyDescent="0.25">
      <c r="B49" s="7" t="s">
        <v>36</v>
      </c>
      <c r="H49" s="34" t="s">
        <v>35</v>
      </c>
      <c r="I49" s="487">
        <f>SUM(I46:J48)</f>
        <v>0</v>
      </c>
      <c r="J49" s="487"/>
      <c r="K49" s="33" t="s">
        <v>9</v>
      </c>
    </row>
    <row r="50" spans="2:11" ht="17.399999999999999" thickTop="1" thickBot="1" x14ac:dyDescent="0.25">
      <c r="B50" s="359" t="s">
        <v>546</v>
      </c>
      <c r="C50" s="354"/>
      <c r="D50" s="442" t="s">
        <v>54</v>
      </c>
      <c r="E50" s="443"/>
      <c r="F50" s="444"/>
      <c r="H50" s="34" t="s">
        <v>37</v>
      </c>
      <c r="I50" s="486"/>
      <c r="J50" s="486"/>
      <c r="K50" s="21" t="s">
        <v>9</v>
      </c>
    </row>
    <row r="51" spans="2:11" ht="13.8" thickTop="1" x14ac:dyDescent="0.2"/>
  </sheetData>
  <sheetProtection password="CC5B" sheet="1" objects="1" scenarios="1" formatCells="0"/>
  <mergeCells count="33">
    <mergeCell ref="I50:J50"/>
    <mergeCell ref="I49:J49"/>
    <mergeCell ref="B42:C42"/>
    <mergeCell ref="B43:C43"/>
    <mergeCell ref="G43:G44"/>
    <mergeCell ref="E42:F42"/>
    <mergeCell ref="C44:D44"/>
    <mergeCell ref="I48:J48"/>
    <mergeCell ref="I46:J46"/>
    <mergeCell ref="D50:F50"/>
    <mergeCell ref="I47:J47"/>
    <mergeCell ref="C45:D45"/>
    <mergeCell ref="B18:B19"/>
    <mergeCell ref="B20:B21"/>
    <mergeCell ref="B40:L40"/>
    <mergeCell ref="B28:B29"/>
    <mergeCell ref="B26:B27"/>
    <mergeCell ref="A1:L1"/>
    <mergeCell ref="E5:J5"/>
    <mergeCell ref="B36:B37"/>
    <mergeCell ref="B38:B39"/>
    <mergeCell ref="B24:B25"/>
    <mergeCell ref="B34:B35"/>
    <mergeCell ref="A7:A13"/>
    <mergeCell ref="A14:A29"/>
    <mergeCell ref="A30:A39"/>
    <mergeCell ref="B14:B15"/>
    <mergeCell ref="E2:K2"/>
    <mergeCell ref="B32:B33"/>
    <mergeCell ref="B22:B23"/>
    <mergeCell ref="B30:B31"/>
    <mergeCell ref="K3:L4"/>
    <mergeCell ref="B16:B17"/>
  </mergeCells>
  <phoneticPr fontId="3"/>
  <dataValidations xWindow="740" yWindow="546" count="7">
    <dataValidation type="list" allowBlank="1" showInputMessage="1" prompt="領収書の有無を選択！" sqref="D50" xr:uid="{00000000-0002-0000-0900-000000000000}">
      <formula1>"　,発行をお願いします。,必要ありません。"</formula1>
    </dataValidation>
    <dataValidation type="list" allowBlank="1" showInputMessage="1" promptTitle="種目" prompt="種目を選択して下さい" sqref="B7:B13" xr:uid="{00000000-0002-0000-0900-000001000000}">
      <formula1>"　,MS,WS,30MS,30WS,35MS,35WS,40MS,40WS,45MS,45WS,50MS,50WS,55MS,55WS,60MS,60WS,65MS,65WS,70MS,70WS,75MS,75WS"</formula1>
    </dataValidation>
    <dataValidation type="list" allowBlank="1" showInputMessage="1" promptTitle="種目" prompt="種目を選択して下さい" sqref="B14:B29" xr:uid="{00000000-0002-0000-0900-000002000000}">
      <formula1>"　,MD,WD,30MD,30WD,35MD,35WD,40MD,40WD,45MD,45WD,50MD,50WD,55MD,55WD,60MD,60WD,65MD,65WD,70MD,70WD,75MD,75WD"</formula1>
    </dataValidation>
    <dataValidation type="list" allowBlank="1" showInputMessage="1" promptTitle="種目" prompt="種目を選択して下さい" sqref="B30:B39" xr:uid="{00000000-0002-0000-0900-000003000000}">
      <formula1>"　,X,30X,35X,40X,45X,50X,55X,60X,70X,75X,80X,90X,100X,110X,120X,130X,140X"</formula1>
    </dataValidation>
    <dataValidation type="list" allowBlank="1" showInputMessage="1" showErrorMessage="1" sqref="J7:J39" xr:uid="{00000000-0002-0000-0900-000004000000}">
      <formula1>"　,MD,WD,30MD,30WD,35MD,35WD,40MD,45WD,50MD,50WD,55MD,55WD,60MD,60WD,65MD,65WD,70MD,70WD,75MD,75WD"</formula1>
    </dataValidation>
    <dataValidation type="list" allowBlank="1" showInputMessage="1" showErrorMessage="1" promptTitle="推薦" prompt="前年度の成績で推薦された方は　○　を選択" sqref="C7:C39" xr:uid="{00000000-0002-0000-0900-000005000000}">
      <formula1>"　,○"</formula1>
    </dataValidation>
    <dataValidation type="list" imeMode="off" allowBlank="1" showInputMessage="1" promptTitle="所属" prompt="その都道府県名を選択" sqref="I7:I39" xr:uid="{00000000-0002-0000-0900-000006000000}">
      <formula1>"兵庫,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s>
  <printOptions horizontalCentered="1"/>
  <pageMargins left="0.59055118110236227" right="0.59055118110236227" top="0.59055118110236227" bottom="0.59055118110236227" header="0.51181102362204722" footer="0.51181102362204722"/>
  <pageSetup paperSize="9" scale="84" orientation="portrait" horizontalDpi="4294967294" verticalDpi="12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6"/>
    <pageSetUpPr fitToPage="1"/>
  </sheetPr>
  <dimension ref="A1:AC58"/>
  <sheetViews>
    <sheetView showZeros="0" workbookViewId="0">
      <selection activeCell="N3" sqref="N3"/>
    </sheetView>
  </sheetViews>
  <sheetFormatPr defaultColWidth="9" defaultRowHeight="13.2" x14ac:dyDescent="0.2"/>
  <cols>
    <col min="1" max="1" width="2.88671875" style="4" customWidth="1"/>
    <col min="2" max="2" width="9.109375" style="4" customWidth="1"/>
    <col min="3" max="3" width="3.6640625" style="3" customWidth="1"/>
    <col min="4" max="4" width="3" style="4" customWidth="1"/>
    <col min="5" max="5" width="12.77734375" style="7" customWidth="1"/>
    <col min="6" max="6" width="18.21875" style="7" customWidth="1"/>
    <col min="7" max="7" width="12.77734375" style="7" customWidth="1"/>
    <col min="8" max="10" width="5.6640625" style="4" customWidth="1"/>
    <col min="11" max="11" width="12.6640625" style="4" customWidth="1"/>
    <col min="12" max="12" width="8.33203125" style="3" customWidth="1"/>
    <col min="13" max="13" width="4.6640625" style="3" customWidth="1"/>
    <col min="14" max="14" width="4.88671875" style="3" customWidth="1"/>
    <col min="15" max="15" width="2.33203125" style="3" customWidth="1"/>
    <col min="16" max="16" width="4.6640625" style="3" customWidth="1"/>
    <col min="17" max="17" width="12.77734375" style="3" customWidth="1"/>
    <col min="18" max="18" width="2.33203125" style="3" customWidth="1"/>
    <col min="19" max="19" width="4.6640625" style="3" customWidth="1"/>
    <col min="20" max="20" width="12.77734375" style="3" customWidth="1"/>
    <col min="21" max="21" width="2.33203125" style="3" customWidth="1"/>
    <col min="22" max="22" width="4.6640625" style="3" customWidth="1"/>
    <col min="23" max="23" width="12.6640625" style="3" customWidth="1"/>
    <col min="24" max="24" width="2.33203125" style="3" customWidth="1"/>
    <col min="25" max="25" width="4.6640625" style="3" customWidth="1"/>
    <col min="26" max="26" width="12.6640625" style="3" customWidth="1"/>
    <col min="27" max="27" width="1.88671875" style="3" customWidth="1"/>
    <col min="28" max="28" width="9" style="3"/>
    <col min="29" max="29" width="12.6640625" style="3" customWidth="1"/>
    <col min="30" max="16384" width="9" style="3"/>
  </cols>
  <sheetData>
    <row r="1" spans="1:29" ht="21" customHeight="1" x14ac:dyDescent="0.2">
      <c r="A1" s="433" t="s">
        <v>605</v>
      </c>
      <c r="B1" s="433"/>
      <c r="C1" s="433"/>
      <c r="D1" s="433"/>
      <c r="E1" s="433"/>
      <c r="F1" s="433"/>
      <c r="G1" s="433"/>
      <c r="H1" s="433"/>
      <c r="I1" s="433"/>
      <c r="J1" s="433"/>
      <c r="K1" s="433"/>
      <c r="L1" s="433"/>
    </row>
    <row r="2" spans="1:29" ht="13.8" thickBot="1" x14ac:dyDescent="0.25">
      <c r="D2" s="9"/>
      <c r="E2" s="434" t="s">
        <v>40</v>
      </c>
      <c r="F2" s="434"/>
      <c r="G2" s="434"/>
      <c r="H2" s="434"/>
      <c r="I2" s="434"/>
      <c r="J2" s="434"/>
      <c r="K2" s="434"/>
    </row>
    <row r="3" spans="1:29" ht="12.9" customHeight="1" x14ac:dyDescent="0.2">
      <c r="B3" s="8" t="s">
        <v>10</v>
      </c>
      <c r="C3" s="60"/>
      <c r="D3" s="9"/>
      <c r="F3" s="10"/>
      <c r="G3" s="10"/>
      <c r="K3" s="435" t="s">
        <v>58</v>
      </c>
      <c r="L3" s="481"/>
    </row>
    <row r="4" spans="1:29" ht="12.9" customHeight="1" thickBot="1" x14ac:dyDescent="0.25">
      <c r="B4" s="11"/>
      <c r="C4" s="61"/>
      <c r="D4" s="9"/>
      <c r="E4" s="8"/>
      <c r="F4" s="8"/>
      <c r="G4" s="8"/>
      <c r="K4" s="482"/>
      <c r="L4" s="483"/>
    </row>
    <row r="5" spans="1:29" ht="30" customHeight="1" thickBot="1" x14ac:dyDescent="0.25">
      <c r="A5" s="499" t="s">
        <v>65</v>
      </c>
      <c r="B5" s="499"/>
      <c r="C5" s="499"/>
      <c r="D5" s="499"/>
      <c r="E5" s="499"/>
      <c r="F5" s="499"/>
      <c r="G5" s="499"/>
      <c r="H5" s="499"/>
      <c r="I5" s="499"/>
      <c r="J5" s="191"/>
      <c r="K5" s="78"/>
      <c r="L5" s="15"/>
    </row>
    <row r="6" spans="1:29" ht="24.9" customHeight="1" x14ac:dyDescent="0.2">
      <c r="A6" s="139"/>
      <c r="B6" s="192" t="s">
        <v>15</v>
      </c>
      <c r="C6" s="193" t="s">
        <v>401</v>
      </c>
      <c r="D6" s="124" t="s">
        <v>116</v>
      </c>
      <c r="E6" s="192" t="s">
        <v>17</v>
      </c>
      <c r="F6" s="44" t="s">
        <v>43</v>
      </c>
      <c r="G6" s="44" t="s">
        <v>400</v>
      </c>
      <c r="H6" s="44" t="s">
        <v>62</v>
      </c>
      <c r="I6" s="75" t="s">
        <v>64</v>
      </c>
      <c r="J6" s="44" t="s">
        <v>399</v>
      </c>
      <c r="K6" s="192" t="s">
        <v>63</v>
      </c>
      <c r="L6" s="74" t="s">
        <v>405</v>
      </c>
      <c r="P6" s="123" t="s">
        <v>117</v>
      </c>
    </row>
    <row r="7" spans="1:29" ht="20.100000000000001" customHeight="1" x14ac:dyDescent="0.2">
      <c r="A7" s="491" t="s">
        <v>27</v>
      </c>
      <c r="B7" s="125" t="s">
        <v>54</v>
      </c>
      <c r="C7" s="125"/>
      <c r="D7" s="70"/>
      <c r="E7" s="199" t="str">
        <f>IF(D7="","",VLOOKUP(D7,登録マスターデーター!$A$10:$K$125,2,FALSE))</f>
        <v/>
      </c>
      <c r="F7" s="199" t="str">
        <f>IF(D7="","",LOOKUP(D7,登録マスターデーター!$A$10:$B$125,登録マスターデーター!$F$10:$F$125)&amp;" "&amp;LOOKUP(D7,登録マスターデーター!$A$10:$B$125,登録マスターデーター!$G$10:$G$125))</f>
        <v/>
      </c>
      <c r="G7" s="208" t="str">
        <f>IF(D7="","",VLOOKUP(D7,登録マスターデーター!$A$10:$K$125,3,FALSE))</f>
        <v/>
      </c>
      <c r="H7" s="270"/>
      <c r="I7" s="209"/>
      <c r="J7" s="271"/>
      <c r="K7" s="228" t="str">
        <f>IF(D7="","",VLOOKUP(D7,登録マスターデーター!$A$10:$K$125,11,FALSE))</f>
        <v/>
      </c>
      <c r="L7" s="194" t="str">
        <f>IF(D7="","",VLOOKUP(D7,登録マスターデーター!$A$10:$K$125,10,FALSE))</f>
        <v/>
      </c>
      <c r="P7" s="3">
        <f>登録マスターデーター!A10</f>
        <v>1</v>
      </c>
      <c r="Q7" s="3" t="str">
        <f>登録マスターデーター!B10</f>
        <v xml:space="preserve"> </v>
      </c>
      <c r="S7" s="3">
        <f>登録マスターデーター!A36</f>
        <v>27</v>
      </c>
      <c r="T7" s="3" t="str">
        <f>登録マスターデーター!B36</f>
        <v xml:space="preserve"> </v>
      </c>
      <c r="V7" s="3">
        <f>登録マスターデーター!A62</f>
        <v>53</v>
      </c>
      <c r="W7" s="3" t="str">
        <f>登録マスターデーター!B62</f>
        <v xml:space="preserve"> </v>
      </c>
      <c r="Y7" s="41">
        <f>登録マスターデーター!A89</f>
        <v>79</v>
      </c>
      <c r="Z7" s="122" t="str">
        <f>登録マスターデーター!B89</f>
        <v xml:space="preserve"> </v>
      </c>
      <c r="AB7" s="41">
        <f>登録マスターデーター!A114</f>
        <v>104</v>
      </c>
      <c r="AC7" s="122" t="str">
        <f>登録マスターデーター!B114</f>
        <v xml:space="preserve"> </v>
      </c>
    </row>
    <row r="8" spans="1:29" ht="20.100000000000001" customHeight="1" x14ac:dyDescent="0.2">
      <c r="A8" s="491"/>
      <c r="B8" s="125" t="s">
        <v>54</v>
      </c>
      <c r="C8" s="125"/>
      <c r="D8" s="70"/>
      <c r="E8" s="199" t="str">
        <f>IF(D8="","",VLOOKUP(D8,登録マスターデーター!$A$10:$K$125,2,FALSE))</f>
        <v/>
      </c>
      <c r="F8" s="199" t="str">
        <f>IF(D8="","",LOOKUP(D8,登録マスターデーター!$A$10:$B$125,登録マスターデーター!$F$10:$F$125)&amp;" "&amp;LOOKUP(D8,登録マスターデーター!$A$10:$B$125,登録マスターデーター!$G$10:$G$125))</f>
        <v/>
      </c>
      <c r="G8" s="208" t="str">
        <f>IF(D8="","",VLOOKUP(D8,登録マスターデーター!$A$10:$K$125,3,FALSE))</f>
        <v/>
      </c>
      <c r="H8" s="270"/>
      <c r="I8" s="209"/>
      <c r="J8" s="271"/>
      <c r="K8" s="228" t="str">
        <f>IF(D8="","",VLOOKUP(D8,登録マスターデーター!$A$10:$K$125,11,FALSE))</f>
        <v/>
      </c>
      <c r="L8" s="194" t="str">
        <f>IF(D8="","",VLOOKUP(D8,登録マスターデーター!$A$10:$K$125,10,FALSE))</f>
        <v/>
      </c>
      <c r="P8" s="3">
        <f>登録マスターデーター!A11</f>
        <v>2</v>
      </c>
      <c r="Q8" s="3" t="str">
        <f>登録マスターデーター!B11</f>
        <v xml:space="preserve"> </v>
      </c>
      <c r="S8" s="3">
        <f>登録マスターデーター!A37</f>
        <v>28</v>
      </c>
      <c r="T8" s="3" t="str">
        <f>登録マスターデーター!B37</f>
        <v xml:space="preserve"> </v>
      </c>
      <c r="V8" s="3">
        <f>登録マスターデーター!A63</f>
        <v>54</v>
      </c>
      <c r="W8" s="3" t="str">
        <f>登録マスターデーター!B63</f>
        <v xml:space="preserve"> </v>
      </c>
      <c r="Y8" s="41">
        <f>登録マスターデーター!A90</f>
        <v>80</v>
      </c>
      <c r="Z8" s="122" t="str">
        <f>登録マスターデーター!B90</f>
        <v xml:space="preserve"> </v>
      </c>
      <c r="AB8" s="41">
        <f>登録マスターデーター!A115</f>
        <v>105</v>
      </c>
      <c r="AC8" s="122" t="str">
        <f>登録マスターデーター!B115</f>
        <v xml:space="preserve"> </v>
      </c>
    </row>
    <row r="9" spans="1:29" ht="20.100000000000001" customHeight="1" x14ac:dyDescent="0.2">
      <c r="A9" s="491"/>
      <c r="B9" s="125" t="s">
        <v>54</v>
      </c>
      <c r="C9" s="125"/>
      <c r="D9" s="70"/>
      <c r="E9" s="199" t="str">
        <f>IF(D9="","",VLOOKUP(D9,登録マスターデーター!$A$10:$K$125,2,FALSE))</f>
        <v/>
      </c>
      <c r="F9" s="199" t="str">
        <f>IF(D9="","",LOOKUP(D9,登録マスターデーター!$A$10:$B$125,登録マスターデーター!$F$10:$F$125)&amp;" "&amp;LOOKUP(D9,登録マスターデーター!$A$10:$B$125,登録マスターデーター!$G$10:$G$125))</f>
        <v/>
      </c>
      <c r="G9" s="208" t="str">
        <f>IF(D9="","",VLOOKUP(D9,登録マスターデーター!$A$10:$K$125,3,FALSE))</f>
        <v/>
      </c>
      <c r="H9" s="270"/>
      <c r="I9" s="209"/>
      <c r="J9" s="271"/>
      <c r="K9" s="228" t="str">
        <f>IF(D9="","",VLOOKUP(D9,登録マスターデーター!$A$10:$K$125,11,FALSE))</f>
        <v/>
      </c>
      <c r="L9" s="194" t="str">
        <f>IF(D9="","",VLOOKUP(D9,登録マスターデーター!$A$10:$K$125,10,FALSE))</f>
        <v/>
      </c>
      <c r="P9" s="3">
        <f>登録マスターデーター!A12</f>
        <v>3</v>
      </c>
      <c r="Q9" s="3" t="str">
        <f>登録マスターデーター!B12</f>
        <v xml:space="preserve"> </v>
      </c>
      <c r="S9" s="3">
        <f>登録マスターデーター!A38</f>
        <v>29</v>
      </c>
      <c r="T9" s="3" t="str">
        <f>登録マスターデーター!B38</f>
        <v xml:space="preserve"> </v>
      </c>
      <c r="V9" s="3">
        <f>登録マスターデーター!A64</f>
        <v>55</v>
      </c>
      <c r="W9" s="3" t="str">
        <f>登録マスターデーター!B64</f>
        <v xml:space="preserve"> </v>
      </c>
      <c r="Y9" s="41">
        <f>登録マスターデーター!A91</f>
        <v>81</v>
      </c>
      <c r="Z9" s="122" t="str">
        <f>登録マスターデーター!B91</f>
        <v xml:space="preserve"> </v>
      </c>
      <c r="AB9" s="41">
        <f>登録マスターデーター!A116</f>
        <v>106</v>
      </c>
      <c r="AC9" s="122" t="str">
        <f>登録マスターデーター!B116</f>
        <v xml:space="preserve"> </v>
      </c>
    </row>
    <row r="10" spans="1:29" ht="20.100000000000001" customHeight="1" x14ac:dyDescent="0.2">
      <c r="A10" s="491"/>
      <c r="B10" s="125" t="s">
        <v>54</v>
      </c>
      <c r="C10" s="125"/>
      <c r="D10" s="70"/>
      <c r="E10" s="199" t="str">
        <f>IF(D10="","",VLOOKUP(D10,登録マスターデーター!$A$10:$K$125,2,FALSE))</f>
        <v/>
      </c>
      <c r="F10" s="199" t="str">
        <f>IF(D10="","",LOOKUP(D10,登録マスターデーター!$A$10:$B$125,登録マスターデーター!$F$10:$F$125)&amp;" "&amp;LOOKUP(D10,登録マスターデーター!$A$10:$B$125,登録マスターデーター!$G$10:$G$125))</f>
        <v/>
      </c>
      <c r="G10" s="208" t="str">
        <f>IF(D10="","",VLOOKUP(D10,登録マスターデーター!$A$10:$K$125,3,FALSE))</f>
        <v/>
      </c>
      <c r="H10" s="270"/>
      <c r="I10" s="209"/>
      <c r="J10" s="271"/>
      <c r="K10" s="228" t="str">
        <f>IF(D10="","",VLOOKUP(D10,登録マスターデーター!$A$10:$K$125,11,FALSE))</f>
        <v/>
      </c>
      <c r="L10" s="194" t="str">
        <f>IF(D10="","",VLOOKUP(D10,登録マスターデーター!$A$10:$K$125,10,FALSE))</f>
        <v/>
      </c>
      <c r="P10" s="3">
        <f>登録マスターデーター!A13</f>
        <v>4</v>
      </c>
      <c r="Q10" s="3" t="str">
        <f>登録マスターデーター!B13</f>
        <v xml:space="preserve"> </v>
      </c>
      <c r="S10" s="3">
        <f>登録マスターデーター!A39</f>
        <v>30</v>
      </c>
      <c r="T10" s="3" t="str">
        <f>登録マスターデーター!B39</f>
        <v xml:space="preserve"> </v>
      </c>
      <c r="V10" s="3">
        <f>登録マスターデーター!A65</f>
        <v>56</v>
      </c>
      <c r="W10" s="3" t="str">
        <f>登録マスターデーター!B65</f>
        <v xml:space="preserve"> </v>
      </c>
      <c r="Y10" s="41">
        <f>登録マスターデーター!A92</f>
        <v>82</v>
      </c>
      <c r="Z10" s="122" t="str">
        <f>登録マスターデーター!B92</f>
        <v xml:space="preserve"> </v>
      </c>
      <c r="AB10" s="41">
        <f>登録マスターデーター!A117</f>
        <v>107</v>
      </c>
      <c r="AC10" s="122" t="str">
        <f>登録マスターデーター!B117</f>
        <v xml:space="preserve"> </v>
      </c>
    </row>
    <row r="11" spans="1:29" ht="20.100000000000001" customHeight="1" x14ac:dyDescent="0.2">
      <c r="A11" s="491"/>
      <c r="B11" s="125" t="s">
        <v>54</v>
      </c>
      <c r="C11" s="125"/>
      <c r="D11" s="70"/>
      <c r="E11" s="199" t="str">
        <f>IF(D11="","",VLOOKUP(D11,登録マスターデーター!$A$10:$K$125,2,FALSE))</f>
        <v/>
      </c>
      <c r="F11" s="199" t="str">
        <f>IF(D11="","",LOOKUP(D11,登録マスターデーター!$A$10:$B$125,登録マスターデーター!$F$10:$F$125)&amp;" "&amp;LOOKUP(D11,登録マスターデーター!$A$10:$B$125,登録マスターデーター!$G$10:$G$125))</f>
        <v/>
      </c>
      <c r="G11" s="208" t="str">
        <f>IF(D11="","",VLOOKUP(D11,登録マスターデーター!$A$10:$K$125,3,FALSE))</f>
        <v/>
      </c>
      <c r="H11" s="270"/>
      <c r="I11" s="209"/>
      <c r="J11" s="271"/>
      <c r="K11" s="228" t="str">
        <f>IF(D11="","",VLOOKUP(D11,登録マスターデーター!$A$10:$K$125,11,FALSE))</f>
        <v/>
      </c>
      <c r="L11" s="194" t="str">
        <f>IF(D11="","",VLOOKUP(D11,登録マスターデーター!$A$10:$K$125,10,FALSE))</f>
        <v/>
      </c>
      <c r="P11" s="3">
        <f>登録マスターデーター!A14</f>
        <v>5</v>
      </c>
      <c r="Q11" s="3" t="str">
        <f>登録マスターデーター!B14</f>
        <v xml:space="preserve"> </v>
      </c>
      <c r="S11" s="3">
        <f>登録マスターデーター!A40</f>
        <v>31</v>
      </c>
      <c r="T11" s="3" t="str">
        <f>登録マスターデーター!B40</f>
        <v xml:space="preserve"> </v>
      </c>
      <c r="V11" s="3">
        <f>登録マスターデーター!A66</f>
        <v>57</v>
      </c>
      <c r="W11" s="3" t="str">
        <f>登録マスターデーター!B66</f>
        <v xml:space="preserve"> </v>
      </c>
      <c r="Y11" s="41">
        <f>登録マスターデーター!A93</f>
        <v>83</v>
      </c>
      <c r="Z11" s="122" t="str">
        <f>登録マスターデーター!B93</f>
        <v xml:space="preserve"> </v>
      </c>
      <c r="AB11" s="41">
        <f>登録マスターデーター!A118</f>
        <v>108</v>
      </c>
      <c r="AC11" s="122" t="str">
        <f>登録マスターデーター!B118</f>
        <v xml:space="preserve"> </v>
      </c>
    </row>
    <row r="12" spans="1:29" ht="20.100000000000001" customHeight="1" x14ac:dyDescent="0.2">
      <c r="A12" s="491"/>
      <c r="B12" s="125" t="s">
        <v>54</v>
      </c>
      <c r="C12" s="125"/>
      <c r="D12" s="70"/>
      <c r="E12" s="199" t="str">
        <f>IF(D12="","",VLOOKUP(D12,登録マスターデーター!$A$10:$K$125,2,FALSE))</f>
        <v/>
      </c>
      <c r="F12" s="199" t="str">
        <f>IF(D12="","",LOOKUP(D12,登録マスターデーター!$A$10:$B$125,登録マスターデーター!$F$10:$F$125)&amp;" "&amp;LOOKUP(D12,登録マスターデーター!$A$10:$B$125,登録マスターデーター!$G$10:$G$125))</f>
        <v/>
      </c>
      <c r="G12" s="208" t="str">
        <f>IF(D12="","",VLOOKUP(D12,登録マスターデーター!$A$10:$K$125,3,FALSE))</f>
        <v/>
      </c>
      <c r="H12" s="270"/>
      <c r="I12" s="209"/>
      <c r="J12" s="271"/>
      <c r="K12" s="228" t="str">
        <f>IF(D12="","",VLOOKUP(D12,登録マスターデーター!$A$10:$K$125,11,FALSE))</f>
        <v/>
      </c>
      <c r="L12" s="194" t="str">
        <f>IF(D12="","",VLOOKUP(D12,登録マスターデーター!$A$10:$K$125,10,FALSE))</f>
        <v/>
      </c>
      <c r="P12" s="3">
        <f>登録マスターデーター!A15</f>
        <v>6</v>
      </c>
      <c r="Q12" s="3" t="str">
        <f>登録マスターデーター!B15</f>
        <v xml:space="preserve"> </v>
      </c>
      <c r="S12" s="3">
        <f>登録マスターデーター!A41</f>
        <v>32</v>
      </c>
      <c r="T12" s="3" t="str">
        <f>登録マスターデーター!B41</f>
        <v xml:space="preserve"> </v>
      </c>
      <c r="V12" s="3">
        <f>登録マスターデーター!A67</f>
        <v>58</v>
      </c>
      <c r="W12" s="3" t="str">
        <f>登録マスターデーター!B67</f>
        <v xml:space="preserve"> </v>
      </c>
      <c r="Y12" s="41">
        <f>登録マスターデーター!A94</f>
        <v>84</v>
      </c>
      <c r="Z12" s="122" t="str">
        <f>登録マスターデーター!B94</f>
        <v xml:space="preserve"> </v>
      </c>
      <c r="AB12" s="41">
        <f>登録マスターデーター!A119</f>
        <v>109</v>
      </c>
      <c r="AC12" s="122" t="str">
        <f>登録マスターデーター!B119</f>
        <v xml:space="preserve"> </v>
      </c>
    </row>
    <row r="13" spans="1:29" ht="20.100000000000001" customHeight="1" thickBot="1" x14ac:dyDescent="0.25">
      <c r="A13" s="492"/>
      <c r="B13" s="213" t="s">
        <v>54</v>
      </c>
      <c r="C13" s="195"/>
      <c r="D13" s="210"/>
      <c r="E13" s="200" t="str">
        <f>IF(D13="","",VLOOKUP(D13,登録マスターデーター!$A$10:$K$125,2,FALSE))</f>
        <v/>
      </c>
      <c r="F13" s="200" t="str">
        <f>IF(D13="","",LOOKUP(D13,登録マスターデーター!$A$10:$B$125,登録マスターデーター!$F$10:$F$125)&amp;" "&amp;LOOKUP(D13,登録マスターデーター!$A$10:$B$125,登録マスターデーター!$G$10:$G$125))</f>
        <v/>
      </c>
      <c r="G13" s="211" t="str">
        <f>IF(D13="","",VLOOKUP(D13,登録マスターデーター!$A$10:$K$125,3,FALSE))</f>
        <v/>
      </c>
      <c r="H13" s="272"/>
      <c r="I13" s="212"/>
      <c r="J13" s="273"/>
      <c r="K13" s="229" t="str">
        <f>IF(D13="","",VLOOKUP(D13,登録マスターデーター!$A$10:$K$125,11,FALSE))</f>
        <v/>
      </c>
      <c r="L13" s="205" t="str">
        <f>IF(D13="","",VLOOKUP(D13,登録マスターデーター!$A$10:$K$125,10,FALSE))</f>
        <v/>
      </c>
      <c r="P13" s="3">
        <f>登録マスターデーター!A16</f>
        <v>7</v>
      </c>
      <c r="Q13" s="3" t="str">
        <f>登録マスターデーター!B16</f>
        <v xml:space="preserve"> </v>
      </c>
      <c r="S13" s="3">
        <f>登録マスターデーター!A42</f>
        <v>33</v>
      </c>
      <c r="T13" s="3" t="str">
        <f>登録マスターデーター!B42</f>
        <v xml:space="preserve"> </v>
      </c>
      <c r="V13" s="3">
        <f>登録マスターデーター!A68</f>
        <v>59</v>
      </c>
      <c r="W13" s="3" t="str">
        <f>登録マスターデーター!B68</f>
        <v xml:space="preserve"> </v>
      </c>
      <c r="Y13" s="41">
        <f>登録マスターデーター!A95</f>
        <v>85</v>
      </c>
      <c r="Z13" s="122" t="str">
        <f>登録マスターデーター!B95</f>
        <v xml:space="preserve"> </v>
      </c>
      <c r="AB13" s="41">
        <f>登録マスターデーター!A120</f>
        <v>110</v>
      </c>
      <c r="AC13" s="122" t="str">
        <f>登録マスターデーター!B120</f>
        <v xml:space="preserve"> </v>
      </c>
    </row>
    <row r="14" spans="1:29" ht="20.100000000000001" customHeight="1" thickTop="1" thickBot="1" x14ac:dyDescent="0.25">
      <c r="A14" s="477" t="s">
        <v>29</v>
      </c>
      <c r="B14" s="493"/>
      <c r="C14" s="495"/>
      <c r="D14" s="222"/>
      <c r="E14" s="202" t="str">
        <f>IF(D14="","",VLOOKUP(D14,登録マスターデーター!$A$10:$K$125,2,FALSE))</f>
        <v/>
      </c>
      <c r="F14" s="202" t="str">
        <f>IF(D14="","",LOOKUP(D14,登録マスターデーター!$A$10:$B$125,登録マスターデーター!$F$10:$F$125)&amp;" "&amp;LOOKUP(D14,登録マスターデーター!$A$10:$B$125,登録マスターデーター!$G$10:$G$125))</f>
        <v/>
      </c>
      <c r="G14" s="223" t="str">
        <f>IF(D14="","",VLOOKUP(D14,登録マスターデーター!$A$10:$K$125,3,FALSE))</f>
        <v/>
      </c>
      <c r="H14" s="274"/>
      <c r="I14" s="224"/>
      <c r="J14" s="275"/>
      <c r="K14" s="231" t="str">
        <f>IF(D14="","",VLOOKUP(D14,登録マスターデーター!$A$10:$K$125,11,FALSE))</f>
        <v/>
      </c>
      <c r="L14" s="196" t="str">
        <f>IF(D14="","",VLOOKUP(D14,登録マスターデーター!$A$10:$K$125,10,FALSE))</f>
        <v/>
      </c>
      <c r="P14" s="3">
        <f>登録マスターデーター!A17</f>
        <v>8</v>
      </c>
      <c r="Q14" s="3" t="str">
        <f>登録マスターデーター!B17</f>
        <v xml:space="preserve"> </v>
      </c>
      <c r="S14" s="3">
        <f>登録マスターデーター!A43</f>
        <v>34</v>
      </c>
      <c r="T14" s="3" t="str">
        <f>登録マスターデーター!B43</f>
        <v xml:space="preserve"> </v>
      </c>
      <c r="V14" s="3">
        <f>登録マスターデーター!A69</f>
        <v>60</v>
      </c>
      <c r="W14" s="3" t="str">
        <f>登録マスターデーター!B69</f>
        <v xml:space="preserve"> </v>
      </c>
      <c r="Y14" s="41">
        <f>登録マスターデーター!A96</f>
        <v>86</v>
      </c>
      <c r="Z14" s="122" t="str">
        <f>登録マスターデーター!B96</f>
        <v xml:space="preserve"> </v>
      </c>
      <c r="AB14" s="41">
        <f>登録マスターデーター!A121</f>
        <v>111</v>
      </c>
      <c r="AC14" s="122" t="str">
        <f>登録マスターデーター!B121</f>
        <v xml:space="preserve"> </v>
      </c>
    </row>
    <row r="15" spans="1:29" ht="20.100000000000001" customHeight="1" thickTop="1" thickBot="1" x14ac:dyDescent="0.25">
      <c r="A15" s="477"/>
      <c r="B15" s="494"/>
      <c r="C15" s="451"/>
      <c r="D15" s="143"/>
      <c r="E15" s="201" t="str">
        <f>IF(D15="","",VLOOKUP(D15,登録マスターデーター!$A$10:$K$125,2,FALSE))</f>
        <v/>
      </c>
      <c r="F15" s="201" t="str">
        <f>IF(D15="","",LOOKUP(D15,登録マスターデーター!$A$10:$B$125,登録マスターデーター!$F$10:$F$125)&amp;" "&amp;LOOKUP(D15,登録マスターデーター!$A$10:$B$125,登録マスターデーター!$G$10:$G$125))</f>
        <v/>
      </c>
      <c r="G15" s="218" t="str">
        <f>IF(D15="","",VLOOKUP(D15,登録マスターデーター!$A$10:$K$125,3,FALSE))</f>
        <v/>
      </c>
      <c r="H15" s="276"/>
      <c r="I15" s="219"/>
      <c r="J15" s="276"/>
      <c r="K15" s="232" t="str">
        <f>IF(D15="","",VLOOKUP(D15,登録マスターデーター!$A$10:$K$125,11,FALSE))</f>
        <v/>
      </c>
      <c r="L15" s="197" t="str">
        <f>IF(D15="","",VLOOKUP(D15,登録マスターデーター!$A$10:$K$125,10,FALSE))</f>
        <v/>
      </c>
      <c r="P15" s="3">
        <f>登録マスターデーター!A18</f>
        <v>9</v>
      </c>
      <c r="Q15" s="3" t="str">
        <f>登録マスターデーター!B18</f>
        <v xml:space="preserve"> </v>
      </c>
      <c r="S15" s="3">
        <f>登録マスターデーター!A44</f>
        <v>35</v>
      </c>
      <c r="T15" s="3" t="str">
        <f>登録マスターデーター!B44</f>
        <v xml:space="preserve"> </v>
      </c>
      <c r="V15" s="3">
        <f>登録マスターデーター!A70</f>
        <v>61</v>
      </c>
      <c r="W15" s="3" t="str">
        <f>登録マスターデーター!B70</f>
        <v xml:space="preserve"> </v>
      </c>
      <c r="Y15" s="41">
        <f>登録マスターデーター!A97</f>
        <v>87</v>
      </c>
      <c r="Z15" s="122" t="str">
        <f>登録マスターデーター!B97</f>
        <v xml:space="preserve"> </v>
      </c>
      <c r="AB15" s="41">
        <f>登録マスターデーター!A122</f>
        <v>112</v>
      </c>
      <c r="AC15" s="122" t="str">
        <f>登録マスターデーター!B122</f>
        <v xml:space="preserve"> </v>
      </c>
    </row>
    <row r="16" spans="1:29" ht="20.100000000000001" customHeight="1" thickTop="1" thickBot="1" x14ac:dyDescent="0.25">
      <c r="A16" s="477"/>
      <c r="B16" s="496"/>
      <c r="C16" s="239"/>
      <c r="D16" s="222"/>
      <c r="E16" s="215" t="str">
        <f>IF(D16="","",VLOOKUP(D16,登録マスターデーター!$A$10:$K$125,2,FALSE))</f>
        <v/>
      </c>
      <c r="F16" s="215" t="str">
        <f>IF(D16="","",LOOKUP(D16,登録マスターデーター!$A$10:$B$125,登録マスターデーター!$F$10:$F$125)&amp;" "&amp;LOOKUP(D16,登録マスターデーター!$A$10:$B$125,登録マスターデーター!$G$10:$G$125))</f>
        <v/>
      </c>
      <c r="G16" s="216" t="str">
        <f>IF(D16="","",VLOOKUP(D16,登録マスターデーター!$A$10:$K$125,3,FALSE))</f>
        <v/>
      </c>
      <c r="H16" s="277"/>
      <c r="I16" s="217"/>
      <c r="J16" s="278"/>
      <c r="K16" s="229" t="str">
        <f>IF(D16="","",VLOOKUP(D16,登録マスターデーター!$A$10:$K$125,11,FALSE))</f>
        <v/>
      </c>
      <c r="L16" s="207" t="str">
        <f>IF(D16="","",VLOOKUP(D16,登録マスターデーター!$A$10:$K$125,10,FALSE))</f>
        <v/>
      </c>
      <c r="P16" s="3">
        <f>登録マスターデーター!A19</f>
        <v>10</v>
      </c>
      <c r="Q16" s="3" t="str">
        <f>登録マスターデーター!B19</f>
        <v xml:space="preserve"> </v>
      </c>
      <c r="S16" s="3">
        <f>登録マスターデーター!A45</f>
        <v>36</v>
      </c>
      <c r="T16" s="3" t="str">
        <f>登録マスターデーター!B45</f>
        <v xml:space="preserve"> </v>
      </c>
      <c r="V16" s="3">
        <f>登録マスターデーター!A71</f>
        <v>62</v>
      </c>
      <c r="W16" s="3" t="str">
        <f>登録マスターデーター!B71</f>
        <v xml:space="preserve"> </v>
      </c>
      <c r="Y16" s="41">
        <f>登録マスターデーター!A98</f>
        <v>88</v>
      </c>
      <c r="Z16" s="122" t="str">
        <f>登録マスターデーター!B98</f>
        <v xml:space="preserve"> </v>
      </c>
      <c r="AB16" s="41">
        <f>登録マスターデーター!A123</f>
        <v>113</v>
      </c>
      <c r="AC16" s="122" t="str">
        <f>登録マスターデーター!B123</f>
        <v xml:space="preserve"> </v>
      </c>
    </row>
    <row r="17" spans="1:29" ht="20.100000000000001" customHeight="1" thickTop="1" thickBot="1" x14ac:dyDescent="0.25">
      <c r="A17" s="477"/>
      <c r="B17" s="494"/>
      <c r="C17" s="240"/>
      <c r="D17" s="143"/>
      <c r="E17" s="201" t="str">
        <f>IF(D17="","",VLOOKUP(D17,登録マスターデーター!$A$10:$K$125,2,FALSE))</f>
        <v/>
      </c>
      <c r="F17" s="201" t="str">
        <f>IF(D17="","",LOOKUP(D17,登録マスターデーター!$A$10:$B$125,登録マスターデーター!$F$10:$F$125)&amp;" "&amp;LOOKUP(D17,登録マスターデーター!$A$10:$B$125,登録マスターデーター!$G$10:$G$125))</f>
        <v/>
      </c>
      <c r="G17" s="218" t="str">
        <f>IF(D17="","",VLOOKUP(D17,登録マスターデーター!$A$10:$K$125,3,FALSE))</f>
        <v/>
      </c>
      <c r="H17" s="276"/>
      <c r="I17" s="219"/>
      <c r="J17" s="276"/>
      <c r="K17" s="232" t="str">
        <f>IF(D17="","",VLOOKUP(D17,登録マスターデーター!$A$10:$K$125,11,FALSE))</f>
        <v/>
      </c>
      <c r="L17" s="206" t="str">
        <f>IF(D17="","",VLOOKUP(D17,登録マスターデーター!$A$10:$K$125,10,FALSE))</f>
        <v/>
      </c>
      <c r="P17" s="3">
        <f>登録マスターデーター!A20</f>
        <v>11</v>
      </c>
      <c r="Q17" s="3" t="str">
        <f>登録マスターデーター!B20</f>
        <v xml:space="preserve"> </v>
      </c>
      <c r="S17" s="3">
        <f>登録マスターデーター!A46</f>
        <v>37</v>
      </c>
      <c r="T17" s="3" t="str">
        <f>登録マスターデーター!B46</f>
        <v xml:space="preserve"> </v>
      </c>
      <c r="V17" s="3">
        <f>登録マスターデーター!A72</f>
        <v>63</v>
      </c>
      <c r="W17" s="3" t="str">
        <f>登録マスターデーター!B72</f>
        <v xml:space="preserve"> </v>
      </c>
      <c r="Y17" s="41">
        <f>登録マスターデーター!A99</f>
        <v>89</v>
      </c>
      <c r="Z17" s="122" t="str">
        <f>登録マスターデーター!B99</f>
        <v xml:space="preserve"> </v>
      </c>
      <c r="AB17" s="41">
        <f>登録マスターデーター!A124</f>
        <v>114</v>
      </c>
      <c r="AC17" s="122" t="str">
        <f>登録マスターデーター!B124</f>
        <v xml:space="preserve"> </v>
      </c>
    </row>
    <row r="18" spans="1:29" ht="20.100000000000001" customHeight="1" thickTop="1" thickBot="1" x14ac:dyDescent="0.25">
      <c r="A18" s="477"/>
      <c r="B18" s="496"/>
      <c r="C18" s="239"/>
      <c r="D18" s="222"/>
      <c r="E18" s="215" t="str">
        <f>IF(D18="","",VLOOKUP(D18,登録マスターデーター!$A$10:$K$125,2,FALSE))</f>
        <v/>
      </c>
      <c r="F18" s="215" t="str">
        <f>IF(D18="","",LOOKUP(D18,登録マスターデーター!$A$10:$B$125,登録マスターデーター!$F$10:$F$125)&amp;" "&amp;LOOKUP(D18,登録マスターデーター!$A$10:$B$125,登録マスターデーター!$G$10:$G$125))</f>
        <v/>
      </c>
      <c r="G18" s="216" t="str">
        <f>IF(D18="","",VLOOKUP(D18,登録マスターデーター!$A$10:$K$125,3,FALSE))</f>
        <v/>
      </c>
      <c r="H18" s="277"/>
      <c r="I18" s="217"/>
      <c r="J18" s="278"/>
      <c r="K18" s="233" t="str">
        <f>IF(D18="","",VLOOKUP(D18,登録マスターデーター!$A$10:$K$125,11,FALSE))</f>
        <v/>
      </c>
      <c r="L18" s="205" t="str">
        <f>IF(D18="","",VLOOKUP(D18,登録マスターデーター!$A$10:$K$125,10,FALSE))</f>
        <v/>
      </c>
      <c r="P18" s="3">
        <f>登録マスターデーター!A21</f>
        <v>12</v>
      </c>
      <c r="Q18" s="3" t="str">
        <f>登録マスターデーター!B21</f>
        <v xml:space="preserve"> </v>
      </c>
      <c r="S18" s="3">
        <f>登録マスターデーター!A47</f>
        <v>38</v>
      </c>
      <c r="T18" s="3" t="str">
        <f>登録マスターデーター!B47</f>
        <v xml:space="preserve"> </v>
      </c>
      <c r="V18" s="3">
        <f>登録マスターデーター!A73</f>
        <v>64</v>
      </c>
      <c r="W18" s="3" t="str">
        <f>登録マスターデーター!B73</f>
        <v xml:space="preserve"> </v>
      </c>
      <c r="Y18" s="41">
        <f>登録マスターデーター!A100</f>
        <v>90</v>
      </c>
      <c r="Z18" s="122" t="str">
        <f>登録マスターデーター!B100</f>
        <v xml:space="preserve"> </v>
      </c>
      <c r="AB18" s="41">
        <f>登録マスターデーター!A125</f>
        <v>115</v>
      </c>
      <c r="AC18" s="122" t="str">
        <f>登録マスターデーター!B125</f>
        <v xml:space="preserve"> </v>
      </c>
    </row>
    <row r="19" spans="1:29" ht="20.100000000000001" customHeight="1" thickTop="1" thickBot="1" x14ac:dyDescent="0.25">
      <c r="A19" s="477"/>
      <c r="B19" s="494"/>
      <c r="C19" s="240"/>
      <c r="D19" s="143"/>
      <c r="E19" s="201" t="str">
        <f>IF(D19="","",VLOOKUP(D19,登録マスターデーター!$A$10:$K$125,2,FALSE))</f>
        <v/>
      </c>
      <c r="F19" s="201" t="str">
        <f>IF(D19="","",LOOKUP(D19,登録マスターデーター!$A$10:$B$125,登録マスターデーター!$F$10:$F$125)&amp;" "&amp;LOOKUP(D19,登録マスターデーター!$A$10:$B$125,登録マスターデーター!$G$10:$G$125))</f>
        <v/>
      </c>
      <c r="G19" s="218" t="str">
        <f>IF(D19="","",VLOOKUP(D19,登録マスターデーター!$A$10:$K$125,3,FALSE))</f>
        <v/>
      </c>
      <c r="H19" s="279"/>
      <c r="I19" s="219"/>
      <c r="J19" s="276"/>
      <c r="K19" s="230" t="str">
        <f>IF(D19="","",VLOOKUP(D19,登録マスターデーター!$A$10:$K$125,11,FALSE))</f>
        <v/>
      </c>
      <c r="L19" s="197" t="str">
        <f>IF(D19="","",VLOOKUP(D19,登録マスターデーター!$A$10:$K$125,10,FALSE))</f>
        <v/>
      </c>
      <c r="P19" s="3">
        <f>登録マスターデーター!A22</f>
        <v>13</v>
      </c>
      <c r="Q19" s="3" t="str">
        <f>登録マスターデーター!B22</f>
        <v xml:space="preserve"> </v>
      </c>
      <c r="S19" s="3">
        <f>登録マスターデーター!A48</f>
        <v>39</v>
      </c>
      <c r="T19" s="3" t="str">
        <f>登録マスターデーター!B48</f>
        <v xml:space="preserve"> </v>
      </c>
      <c r="V19" s="3">
        <f>登録マスターデーター!A74</f>
        <v>65</v>
      </c>
      <c r="W19" s="3" t="str">
        <f>登録マスターデーター!B74</f>
        <v xml:space="preserve"> </v>
      </c>
      <c r="Y19" s="41">
        <f>登録マスターデーター!A101</f>
        <v>91</v>
      </c>
      <c r="Z19" s="122" t="str">
        <f>登録マスターデーター!B101</f>
        <v xml:space="preserve"> </v>
      </c>
    </row>
    <row r="20" spans="1:29" ht="20.100000000000001" customHeight="1" thickTop="1" thickBot="1" x14ac:dyDescent="0.25">
      <c r="A20" s="477"/>
      <c r="B20" s="496"/>
      <c r="C20" s="239"/>
      <c r="D20" s="222"/>
      <c r="E20" s="215" t="str">
        <f>IF(D20="","",VLOOKUP(D20,登録マスターデーター!$A$10:$K$125,2,FALSE))</f>
        <v/>
      </c>
      <c r="F20" s="215" t="str">
        <f>IF(D20="","",LOOKUP(D20,登録マスターデーター!$A$10:$B$125,登録マスターデーター!$F$10:$F$125)&amp;" "&amp;LOOKUP(D20,登録マスターデーター!$A$10:$B$125,登録マスターデーター!$G$10:$G$125))</f>
        <v/>
      </c>
      <c r="G20" s="216" t="str">
        <f>IF(D20="","",VLOOKUP(D20,登録マスターデーター!$A$10:$K$125,3,FALSE))</f>
        <v/>
      </c>
      <c r="H20" s="278"/>
      <c r="I20" s="217"/>
      <c r="J20" s="278"/>
      <c r="K20" s="229" t="str">
        <f>IF(D20="","",VLOOKUP(D20,登録マスターデーター!$A$10:$K$125,11,FALSE))</f>
        <v/>
      </c>
      <c r="L20" s="207" t="str">
        <f>IF(D20="","",VLOOKUP(D20,登録マスターデーター!$A$10:$K$125,10,FALSE))</f>
        <v/>
      </c>
      <c r="P20" s="3">
        <f>登録マスターデーター!A23</f>
        <v>14</v>
      </c>
      <c r="Q20" s="3" t="str">
        <f>登録マスターデーター!B23</f>
        <v xml:space="preserve"> </v>
      </c>
      <c r="S20" s="3">
        <f>登録マスターデーター!A49</f>
        <v>40</v>
      </c>
      <c r="T20" s="3" t="str">
        <f>登録マスターデーター!B49</f>
        <v xml:space="preserve"> </v>
      </c>
      <c r="V20" s="3">
        <f>登録マスターデーター!A75</f>
        <v>66</v>
      </c>
      <c r="W20" s="3" t="str">
        <f>登録マスターデーター!B75</f>
        <v xml:space="preserve"> </v>
      </c>
      <c r="Y20" s="41">
        <f>登録マスターデーター!A102</f>
        <v>92</v>
      </c>
      <c r="Z20" s="122" t="str">
        <f>登録マスターデーター!B102</f>
        <v xml:space="preserve"> </v>
      </c>
    </row>
    <row r="21" spans="1:29" ht="20.100000000000001" customHeight="1" thickTop="1" thickBot="1" x14ac:dyDescent="0.25">
      <c r="A21" s="477"/>
      <c r="B21" s="494"/>
      <c r="C21" s="240"/>
      <c r="D21" s="143"/>
      <c r="E21" s="201" t="str">
        <f>IF(D21="","",VLOOKUP(D21,登録マスターデーター!$A$10:$K$125,2,FALSE))</f>
        <v/>
      </c>
      <c r="F21" s="201" t="str">
        <f>IF(D21="","",LOOKUP(D21,登録マスターデーター!$A$10:$B$125,登録マスターデーター!$F$10:$F$125)&amp;" "&amp;LOOKUP(D21,登録マスターデーター!$A$10:$B$125,登録マスターデーター!$G$10:$G$125))</f>
        <v/>
      </c>
      <c r="G21" s="218" t="str">
        <f>IF(D21="","",VLOOKUP(D21,登録マスターデーター!$A$10:$K$125,3,FALSE))</f>
        <v/>
      </c>
      <c r="H21" s="279"/>
      <c r="I21" s="219"/>
      <c r="J21" s="276"/>
      <c r="K21" s="232" t="str">
        <f>IF(D21="","",VLOOKUP(D21,登録マスターデーター!$A$10:$K$125,11,FALSE))</f>
        <v/>
      </c>
      <c r="L21" s="206" t="str">
        <f>IF(D21="","",VLOOKUP(D21,登録マスターデーター!$A$10:$K$125,10,FALSE))</f>
        <v/>
      </c>
      <c r="P21" s="3">
        <f>登録マスターデーター!A24</f>
        <v>15</v>
      </c>
      <c r="Q21" s="3" t="str">
        <f>登録マスターデーター!B24</f>
        <v xml:space="preserve"> </v>
      </c>
      <c r="S21" s="3">
        <f>登録マスターデーター!A50</f>
        <v>41</v>
      </c>
      <c r="T21" s="3" t="str">
        <f>登録マスターデーター!B50</f>
        <v xml:space="preserve"> </v>
      </c>
      <c r="V21" s="3">
        <f>登録マスターデーター!A76</f>
        <v>67</v>
      </c>
      <c r="W21" s="3" t="str">
        <f>登録マスターデーター!B76</f>
        <v xml:space="preserve"> </v>
      </c>
      <c r="Y21" s="41">
        <f>登録マスターデーター!A103</f>
        <v>93</v>
      </c>
      <c r="Z21" s="122" t="str">
        <f>登録マスターデーター!B103</f>
        <v xml:space="preserve"> </v>
      </c>
    </row>
    <row r="22" spans="1:29" ht="20.100000000000001" customHeight="1" thickTop="1" thickBot="1" x14ac:dyDescent="0.25">
      <c r="A22" s="477"/>
      <c r="B22" s="496"/>
      <c r="C22" s="239"/>
      <c r="D22" s="222"/>
      <c r="E22" s="215" t="str">
        <f>IF(D22="","",VLOOKUP(D22,登録マスターデーター!$A$10:$K$125,2,FALSE))</f>
        <v/>
      </c>
      <c r="F22" s="215" t="str">
        <f>IF(D22="","",LOOKUP(D22,登録マスターデーター!$A$10:$B$125,登録マスターデーター!$F$10:$F$125)&amp;" "&amp;LOOKUP(D22,登録マスターデーター!$A$10:$B$125,登録マスターデーター!$G$10:$G$125))</f>
        <v/>
      </c>
      <c r="G22" s="216" t="str">
        <f>IF(D22="","",VLOOKUP(D22,登録マスターデーター!$A$10:$K$125,3,FALSE))</f>
        <v/>
      </c>
      <c r="H22" s="278"/>
      <c r="I22" s="217"/>
      <c r="J22" s="278"/>
      <c r="K22" s="233" t="str">
        <f>IF(D22="","",VLOOKUP(D22,登録マスターデーター!$A$10:$K$125,11,FALSE))</f>
        <v/>
      </c>
      <c r="L22" s="207" t="str">
        <f>IF(D22="","",VLOOKUP(D22,登録マスターデーター!$A$10:$K$125,10,FALSE))</f>
        <v/>
      </c>
      <c r="P22" s="3">
        <f>登録マスターデーター!A25</f>
        <v>16</v>
      </c>
      <c r="Q22" s="3" t="str">
        <f>登録マスターデーター!B25</f>
        <v xml:space="preserve"> </v>
      </c>
      <c r="S22" s="3">
        <f>登録マスターデーター!A51</f>
        <v>42</v>
      </c>
      <c r="T22" s="3" t="str">
        <f>登録マスターデーター!B51</f>
        <v xml:space="preserve"> </v>
      </c>
      <c r="V22" s="3">
        <f>登録マスターデーター!A77</f>
        <v>68</v>
      </c>
      <c r="W22" s="3" t="str">
        <f>登録マスターデーター!B77</f>
        <v xml:space="preserve"> </v>
      </c>
      <c r="Y22" s="41">
        <f>登録マスターデーター!A104</f>
        <v>94</v>
      </c>
      <c r="Z22" s="122" t="str">
        <f>登録マスターデーター!B104</f>
        <v xml:space="preserve"> </v>
      </c>
    </row>
    <row r="23" spans="1:29" ht="20.100000000000001" customHeight="1" thickTop="1" thickBot="1" x14ac:dyDescent="0.25">
      <c r="A23" s="477"/>
      <c r="B23" s="494"/>
      <c r="C23" s="240"/>
      <c r="D23" s="143"/>
      <c r="E23" s="201" t="str">
        <f>IF(D23="","",VLOOKUP(D23,登録マスターデーター!$A$10:$K$125,2,FALSE))</f>
        <v/>
      </c>
      <c r="F23" s="201" t="str">
        <f>IF(D23="","",LOOKUP(D23,登録マスターデーター!$A$10:$B$125,登録マスターデーター!$F$10:$F$125)&amp;" "&amp;LOOKUP(D23,登録マスターデーター!$A$10:$B$125,登録マスターデーター!$G$10:$G$125))</f>
        <v/>
      </c>
      <c r="G23" s="218" t="str">
        <f>IF(D23="","",VLOOKUP(D23,登録マスターデーター!$A$10:$K$125,3,FALSE))</f>
        <v/>
      </c>
      <c r="H23" s="276"/>
      <c r="I23" s="219"/>
      <c r="J23" s="276"/>
      <c r="K23" s="230" t="str">
        <f>IF(D23="","",VLOOKUP(D23,登録マスターデーター!$A$10:$K$125,11,FALSE))</f>
        <v/>
      </c>
      <c r="L23" s="206" t="str">
        <f>IF(D23="","",VLOOKUP(D23,登録マスターデーター!$A$10:$K$125,10,FALSE))</f>
        <v/>
      </c>
      <c r="P23" s="3">
        <f>登録マスターデーター!A26</f>
        <v>17</v>
      </c>
      <c r="Q23" s="3" t="str">
        <f>登録マスターデーター!B26</f>
        <v xml:space="preserve"> </v>
      </c>
      <c r="S23" s="3">
        <f>登録マスターデーター!A52</f>
        <v>43</v>
      </c>
      <c r="T23" s="3" t="str">
        <f>登録マスターデーター!B52</f>
        <v xml:space="preserve"> </v>
      </c>
      <c r="V23" s="3">
        <f>登録マスターデーター!A78</f>
        <v>69</v>
      </c>
      <c r="W23" s="3" t="str">
        <f>登録マスターデーター!B78</f>
        <v xml:space="preserve"> </v>
      </c>
      <c r="Y23" s="41">
        <f>登録マスターデーター!A105</f>
        <v>95</v>
      </c>
      <c r="Z23" s="122" t="str">
        <f>登録マスターデーター!B105</f>
        <v xml:space="preserve"> </v>
      </c>
    </row>
    <row r="24" spans="1:29" ht="20.100000000000001" customHeight="1" thickTop="1" thickBot="1" x14ac:dyDescent="0.25">
      <c r="A24" s="477"/>
      <c r="B24" s="496"/>
      <c r="C24" s="239"/>
      <c r="D24" s="222"/>
      <c r="E24" s="215" t="str">
        <f>IF(D24="","",VLOOKUP(D24,登録マスターデーター!$A$10:$K$125,2,FALSE))</f>
        <v/>
      </c>
      <c r="F24" s="215" t="str">
        <f>IF(D24="","",LOOKUP(D24,登録マスターデーター!$A$10:$B$125,登録マスターデーター!$F$10:$F$125)&amp;" "&amp;LOOKUP(D24,登録マスターデーター!$A$10:$B$125,登録マスターデーター!$G$10:$G$125))</f>
        <v/>
      </c>
      <c r="G24" s="216" t="str">
        <f>IF(D24="","",VLOOKUP(D24,登録マスターデーター!$A$10:$K$125,3,FALSE))</f>
        <v/>
      </c>
      <c r="H24" s="277"/>
      <c r="I24" s="217"/>
      <c r="J24" s="278"/>
      <c r="K24" s="229" t="str">
        <f>IF(D24="","",VLOOKUP(D24,登録マスターデーター!$A$10:$K$125,11,FALSE))</f>
        <v/>
      </c>
      <c r="L24" s="205" t="str">
        <f>IF(D24="","",VLOOKUP(D24,登録マスターデーター!$A$10:$K$125,10,FALSE))</f>
        <v/>
      </c>
      <c r="P24" s="3">
        <f>登録マスターデーター!A27</f>
        <v>18</v>
      </c>
      <c r="Q24" s="3" t="str">
        <f>登録マスターデーター!B27</f>
        <v xml:space="preserve"> </v>
      </c>
      <c r="S24" s="3">
        <f>登録マスターデーター!A53</f>
        <v>44</v>
      </c>
      <c r="T24" s="3" t="str">
        <f>登録マスターデーター!B53</f>
        <v xml:space="preserve"> </v>
      </c>
      <c r="V24" s="41">
        <f>登録マスターデーター!A80</f>
        <v>70</v>
      </c>
      <c r="W24" s="122" t="str">
        <f>登録マスターデーター!B80</f>
        <v xml:space="preserve"> </v>
      </c>
      <c r="Y24" s="41">
        <f>登録マスターデーター!A106</f>
        <v>96</v>
      </c>
      <c r="Z24" s="122" t="str">
        <f>登録マスターデーター!B106</f>
        <v xml:space="preserve"> </v>
      </c>
    </row>
    <row r="25" spans="1:29" ht="20.100000000000001" customHeight="1" thickTop="1" thickBot="1" x14ac:dyDescent="0.25">
      <c r="A25" s="477"/>
      <c r="B25" s="494"/>
      <c r="C25" s="240"/>
      <c r="D25" s="143"/>
      <c r="E25" s="201" t="str">
        <f>IF(D25="","",VLOOKUP(D25,登録マスターデーター!$A$10:$K$125,2,FALSE))</f>
        <v/>
      </c>
      <c r="F25" s="201" t="str">
        <f>IF(D25="","",LOOKUP(D25,登録マスターデーター!$A$10:$B$125,登録マスターデーター!$F$10:$F$125)&amp;" "&amp;LOOKUP(D25,登録マスターデーター!$A$10:$B$125,登録マスターデーター!$G$10:$G$125))</f>
        <v/>
      </c>
      <c r="G25" s="218" t="str">
        <f>IF(D25="","",VLOOKUP(D25,登録マスターデーター!$A$10:$K$125,3,FALSE))</f>
        <v/>
      </c>
      <c r="H25" s="276"/>
      <c r="I25" s="219"/>
      <c r="J25" s="276"/>
      <c r="K25" s="232" t="str">
        <f>IF(D25="","",VLOOKUP(D25,登録マスターデーター!$A$10:$K$125,11,FALSE))</f>
        <v/>
      </c>
      <c r="L25" s="197" t="str">
        <f>IF(D25="","",VLOOKUP(D25,登録マスターデーター!$A$10:$K$125,10,FALSE))</f>
        <v/>
      </c>
      <c r="P25" s="3">
        <f>登録マスターデーター!A28</f>
        <v>19</v>
      </c>
      <c r="Q25" s="3" t="str">
        <f>登録マスターデーター!B28</f>
        <v xml:space="preserve"> </v>
      </c>
      <c r="S25" s="3">
        <f>登録マスターデーター!A54</f>
        <v>45</v>
      </c>
      <c r="T25" s="3" t="str">
        <f>登録マスターデーター!B54</f>
        <v xml:space="preserve"> </v>
      </c>
      <c r="V25" s="41">
        <f>登録マスターデーター!A81</f>
        <v>71</v>
      </c>
      <c r="W25" s="122" t="str">
        <f>登録マスターデーター!B81</f>
        <v xml:space="preserve"> </v>
      </c>
      <c r="Y25" s="41">
        <f>登録マスターデーター!A107</f>
        <v>97</v>
      </c>
      <c r="Z25" s="122" t="str">
        <f>登録マスターデーター!B107</f>
        <v xml:space="preserve"> </v>
      </c>
    </row>
    <row r="26" spans="1:29" ht="20.100000000000001" customHeight="1" thickTop="1" thickBot="1" x14ac:dyDescent="0.25">
      <c r="A26" s="477"/>
      <c r="B26" s="496"/>
      <c r="C26" s="239"/>
      <c r="D26" s="222"/>
      <c r="E26" s="215" t="str">
        <f>IF(D26="","",VLOOKUP(D26,登録マスターデーター!$A$10:$K$125,2,FALSE))</f>
        <v/>
      </c>
      <c r="F26" s="215" t="str">
        <f>IF(D26="","",LOOKUP(D26,登録マスターデーター!$A$10:$B$125,登録マスターデーター!$F$10:$F$125)&amp;" "&amp;LOOKUP(D26,登録マスターデーター!$A$10:$B$125,登録マスターデーター!$G$10:$G$125))</f>
        <v/>
      </c>
      <c r="G26" s="216" t="str">
        <f>IF(D26="","",VLOOKUP(D26,登録マスターデーター!$A$10:$K$125,3,FALSE))</f>
        <v/>
      </c>
      <c r="H26" s="277"/>
      <c r="I26" s="217"/>
      <c r="J26" s="278"/>
      <c r="K26" s="233" t="str">
        <f>IF(D26="","",VLOOKUP(D26,登録マスターデーター!$A$10:$K$125,11,FALSE))</f>
        <v/>
      </c>
      <c r="L26" s="205" t="str">
        <f>IF(D26="","",VLOOKUP(D26,登録マスターデーター!$A$10:$K$125,10,FALSE))</f>
        <v/>
      </c>
      <c r="P26" s="3">
        <f>登録マスターデーター!A29</f>
        <v>20</v>
      </c>
      <c r="Q26" s="3" t="str">
        <f>登録マスターデーター!B29</f>
        <v xml:space="preserve"> </v>
      </c>
      <c r="S26" s="3">
        <f>登録マスターデーター!A55</f>
        <v>46</v>
      </c>
      <c r="T26" s="3" t="str">
        <f>登録マスターデーター!B55</f>
        <v xml:space="preserve"> </v>
      </c>
      <c r="V26" s="41">
        <f>登録マスターデーター!A82</f>
        <v>72</v>
      </c>
      <c r="W26" s="122" t="str">
        <f>登録マスターデーター!B82</f>
        <v xml:space="preserve"> </v>
      </c>
      <c r="Y26" s="41">
        <f>登録マスターデーター!A108</f>
        <v>98</v>
      </c>
      <c r="Z26" s="122" t="str">
        <f>登録マスターデーター!B108</f>
        <v xml:space="preserve"> </v>
      </c>
    </row>
    <row r="27" spans="1:29" ht="20.100000000000001" customHeight="1" thickTop="1" thickBot="1" x14ac:dyDescent="0.25">
      <c r="A27" s="477"/>
      <c r="B27" s="494"/>
      <c r="C27" s="240"/>
      <c r="D27" s="143"/>
      <c r="E27" s="201" t="str">
        <f>IF(D27="","",VLOOKUP(D27,登録マスターデーター!$A$10:$K$125,2,FALSE))</f>
        <v/>
      </c>
      <c r="F27" s="201" t="str">
        <f>IF(D27="","",LOOKUP(D27,登録マスターデーター!$A$10:$B$125,登録マスターデーター!$F$10:$F$125)&amp;" "&amp;LOOKUP(D27,登録マスターデーター!$A$10:$B$125,登録マスターデーター!$G$10:$G$125))</f>
        <v/>
      </c>
      <c r="G27" s="218" t="str">
        <f>IF(D27="","",VLOOKUP(D27,登録マスターデーター!$A$10:$K$125,3,FALSE))</f>
        <v/>
      </c>
      <c r="H27" s="276"/>
      <c r="I27" s="219"/>
      <c r="J27" s="276"/>
      <c r="K27" s="230" t="str">
        <f>IF(D27="","",VLOOKUP(D27,登録マスターデーター!$A$10:$K$125,11,FALSE))</f>
        <v/>
      </c>
      <c r="L27" s="197" t="str">
        <f>IF(D27="","",VLOOKUP(D27,登録マスターデーター!$A$10:$K$125,10,FALSE))</f>
        <v/>
      </c>
      <c r="P27" s="3">
        <f>登録マスターデーター!A30</f>
        <v>21</v>
      </c>
      <c r="Q27" s="3" t="str">
        <f>登録マスターデーター!B30</f>
        <v xml:space="preserve"> </v>
      </c>
      <c r="S27" s="3">
        <f>登録マスターデーター!A56</f>
        <v>47</v>
      </c>
      <c r="T27" s="3" t="str">
        <f>登録マスターデーター!B56</f>
        <v xml:space="preserve"> </v>
      </c>
      <c r="V27" s="41">
        <f>登録マスターデーター!A83</f>
        <v>73</v>
      </c>
      <c r="W27" s="122" t="str">
        <f>登録マスターデーター!B83</f>
        <v xml:space="preserve"> </v>
      </c>
      <c r="Y27" s="41">
        <f>登録マスターデーター!A109</f>
        <v>99</v>
      </c>
      <c r="Z27" s="122" t="str">
        <f>登録マスターデーター!B109</f>
        <v xml:space="preserve"> </v>
      </c>
    </row>
    <row r="28" spans="1:29" ht="20.100000000000001" customHeight="1" thickTop="1" thickBot="1" x14ac:dyDescent="0.25">
      <c r="A28" s="477"/>
      <c r="B28" s="496"/>
      <c r="C28" s="450"/>
      <c r="D28" s="142"/>
      <c r="E28" s="215" t="str">
        <f>IF(D28="","",VLOOKUP(D28,登録マスターデーター!$A$10:$K$125,2,FALSE))</f>
        <v/>
      </c>
      <c r="F28" s="215" t="str">
        <f>IF(D28="","",LOOKUP(D28,登録マスターデーター!$A$10:$B$125,登録マスターデーター!$F$10:$F$125)&amp;" "&amp;LOOKUP(D28,登録マスターデーター!$A$10:$B$125,登録マスターデーター!$G$10:$G$125))</f>
        <v/>
      </c>
      <c r="G28" s="216" t="str">
        <f>IF(D28="","",VLOOKUP(D28,登録マスターデーター!$A$10:$K$125,3,FALSE))</f>
        <v/>
      </c>
      <c r="H28" s="277"/>
      <c r="I28" s="217"/>
      <c r="J28" s="278"/>
      <c r="K28" s="229" t="str">
        <f>IF(D28="","",VLOOKUP(D28,登録マスターデーター!$A$10:$K$125,11,FALSE))</f>
        <v/>
      </c>
      <c r="L28" s="205" t="str">
        <f>IF(D28="","",VLOOKUP(D28,登録マスターデーター!$A$10:$K$125,10,FALSE))</f>
        <v/>
      </c>
      <c r="P28" s="3">
        <f>登録マスターデーター!A31</f>
        <v>22</v>
      </c>
      <c r="Q28" s="3" t="str">
        <f>登録マスターデーター!B31</f>
        <v xml:space="preserve"> </v>
      </c>
      <c r="S28" s="3">
        <f>登録マスターデーター!A57</f>
        <v>48</v>
      </c>
      <c r="T28" s="3" t="str">
        <f>登録マスターデーター!B57</f>
        <v xml:space="preserve"> </v>
      </c>
      <c r="V28" s="41">
        <f>登録マスターデーター!A84</f>
        <v>74</v>
      </c>
      <c r="W28" s="122" t="str">
        <f>登録マスターデーター!B84</f>
        <v xml:space="preserve"> </v>
      </c>
      <c r="Y28" s="41">
        <f>登録マスターデーター!A110</f>
        <v>100</v>
      </c>
      <c r="Z28" s="122" t="str">
        <f>登録マスターデーター!B110</f>
        <v xml:space="preserve"> </v>
      </c>
    </row>
    <row r="29" spans="1:29" ht="20.100000000000001" customHeight="1" thickTop="1" thickBot="1" x14ac:dyDescent="0.25">
      <c r="A29" s="477"/>
      <c r="B29" s="497"/>
      <c r="C29" s="498"/>
      <c r="D29" s="225"/>
      <c r="E29" s="203" t="str">
        <f>IF(D29="","",VLOOKUP(D29,登録マスターデーター!$A$10:$K$125,2,FALSE))</f>
        <v/>
      </c>
      <c r="F29" s="203" t="str">
        <f>IF(D29="","",LOOKUP(D29,登録マスターデーター!$A$10:$B$125,登録マスターデーター!$F$10:$F$125)&amp;" "&amp;LOOKUP(D29,登録マスターデーター!$A$10:$B$125,登録マスターデーター!$G$10:$G$125))</f>
        <v/>
      </c>
      <c r="G29" s="226" t="str">
        <f>IF(D29="","",VLOOKUP(D29,登録マスターデーター!$A$10:$K$125,3,FALSE))</f>
        <v/>
      </c>
      <c r="H29" s="276"/>
      <c r="I29" s="227"/>
      <c r="J29" s="280"/>
      <c r="K29" s="234" t="str">
        <f>IF(D29="","",VLOOKUP(D29,登録マスターデーター!$A$10:$K$125,11,FALSE))</f>
        <v/>
      </c>
      <c r="L29" s="214" t="str">
        <f>IF(D29="","",VLOOKUP(D29,登録マスターデーター!$A$10:$K$125,10,FALSE))</f>
        <v/>
      </c>
      <c r="P29" s="3">
        <f>登録マスターデーター!A32</f>
        <v>23</v>
      </c>
      <c r="Q29" s="3" t="str">
        <f>登録マスターデーター!B32</f>
        <v xml:space="preserve"> </v>
      </c>
      <c r="S29" s="3">
        <f>登録マスターデーター!A58</f>
        <v>49</v>
      </c>
      <c r="T29" s="3" t="str">
        <f>登録マスターデーター!B58</f>
        <v xml:space="preserve"> </v>
      </c>
      <c r="V29" s="41">
        <f>登録マスターデーター!A85</f>
        <v>75</v>
      </c>
      <c r="W29" s="122" t="str">
        <f>登録マスターデーター!B85</f>
        <v xml:space="preserve"> </v>
      </c>
      <c r="Y29" s="41">
        <f>登録マスターデーター!A111</f>
        <v>101</v>
      </c>
      <c r="Z29" s="122" t="str">
        <f>登録マスターデーター!B111</f>
        <v xml:space="preserve"> </v>
      </c>
    </row>
    <row r="30" spans="1:29" ht="20.100000000000001" customHeight="1" thickTop="1" thickBot="1" x14ac:dyDescent="0.25">
      <c r="A30" s="478" t="s">
        <v>31</v>
      </c>
      <c r="B30" s="501"/>
      <c r="C30" s="495"/>
      <c r="D30" s="222"/>
      <c r="E30" s="202" t="str">
        <f>IF(D30="","",VLOOKUP(D30,登録マスターデーター!$A$10:$K$125,2,FALSE))</f>
        <v/>
      </c>
      <c r="F30" s="202" t="str">
        <f>IF(D30="","",LOOKUP(D30,登録マスターデーター!$A$10:$B$125,登録マスターデーター!$F$10:$F$125)&amp;" "&amp;LOOKUP(D30,登録マスターデーター!$A$10:$B$125,登録マスターデーター!$G$10:$G$125))</f>
        <v/>
      </c>
      <c r="G30" s="223" t="str">
        <f>IF(D30="","",VLOOKUP(D30,登録マスターデーター!$A$10:$K$125,3,FALSE))</f>
        <v/>
      </c>
      <c r="H30" s="274"/>
      <c r="I30" s="224"/>
      <c r="J30" s="275"/>
      <c r="K30" s="235" t="str">
        <f>IF(D30="","",VLOOKUP(D30,登録マスターデーター!$A$10:$K$125,11,FALSE))</f>
        <v/>
      </c>
      <c r="L30" s="196" t="str">
        <f>IF(D30="","",VLOOKUP(D30,登録マスターデーター!$A$10:$K$125,10,FALSE))</f>
        <v/>
      </c>
      <c r="P30" s="3">
        <f>登録マスターデーター!A33</f>
        <v>24</v>
      </c>
      <c r="Q30" s="3" t="str">
        <f>登録マスターデーター!B33</f>
        <v xml:space="preserve"> </v>
      </c>
      <c r="S30" s="3">
        <f>登録マスターデーター!A59</f>
        <v>50</v>
      </c>
      <c r="T30" s="3" t="str">
        <f>登録マスターデーター!B59</f>
        <v xml:space="preserve"> </v>
      </c>
      <c r="V30" s="41">
        <f>登録マスターデーター!A86</f>
        <v>76</v>
      </c>
      <c r="W30" s="122" t="str">
        <f>登録マスターデーター!B86</f>
        <v xml:space="preserve"> </v>
      </c>
      <c r="Y30" s="41">
        <f>登録マスターデーター!A112</f>
        <v>102</v>
      </c>
      <c r="Z30" s="122" t="str">
        <f>登録マスターデーター!B112</f>
        <v xml:space="preserve"> </v>
      </c>
    </row>
    <row r="31" spans="1:29" ht="20.100000000000001" customHeight="1" thickTop="1" thickBot="1" x14ac:dyDescent="0.25">
      <c r="A31" s="478"/>
      <c r="B31" s="494"/>
      <c r="C31" s="451"/>
      <c r="D31" s="143"/>
      <c r="E31" s="201" t="str">
        <f>IF(D31="","",VLOOKUP(D31,登録マスターデーター!$A$10:$K$125,2,FALSE))</f>
        <v/>
      </c>
      <c r="F31" s="201" t="str">
        <f>IF(D31="","",LOOKUP(D31,登録マスターデーター!$A$10:$B$125,登録マスターデーター!$F$10:$F$125)&amp;" "&amp;LOOKUP(D31,登録マスターデーター!$A$10:$B$125,登録マスターデーター!$G$10:$G$125))</f>
        <v/>
      </c>
      <c r="G31" s="218" t="str">
        <f>IF(D31="","",VLOOKUP(D31,登録マスターデーター!$A$10:$K$125,3,FALSE))</f>
        <v/>
      </c>
      <c r="H31" s="279"/>
      <c r="I31" s="219"/>
      <c r="J31" s="276"/>
      <c r="K31" s="232" t="str">
        <f>IF(D31="","",VLOOKUP(D31,登録マスターデーター!$A$10:$K$125,11,FALSE))</f>
        <v/>
      </c>
      <c r="L31" s="197" t="str">
        <f>IF(D31="","",VLOOKUP(D31,登録マスターデーター!$A$10:$K$125,10,FALSE))</f>
        <v/>
      </c>
      <c r="P31" s="3">
        <f>登録マスターデーター!A34</f>
        <v>25</v>
      </c>
      <c r="Q31" s="3" t="str">
        <f>登録マスターデーター!B34</f>
        <v xml:space="preserve"> </v>
      </c>
      <c r="S31" s="3">
        <f>登録マスターデーター!A60</f>
        <v>51</v>
      </c>
      <c r="T31" s="3" t="str">
        <f>登録マスターデーター!B60</f>
        <v xml:space="preserve"> </v>
      </c>
      <c r="V31" s="41">
        <f>登録マスターデーター!A87</f>
        <v>77</v>
      </c>
      <c r="W31" s="122" t="str">
        <f>登録マスターデーター!B87</f>
        <v xml:space="preserve"> </v>
      </c>
      <c r="Y31" s="41">
        <f>登録マスターデーター!A113</f>
        <v>103</v>
      </c>
      <c r="Z31" s="122" t="str">
        <f>登録マスターデーター!B113</f>
        <v xml:space="preserve"> </v>
      </c>
    </row>
    <row r="32" spans="1:29" ht="20.100000000000001" customHeight="1" thickTop="1" thickBot="1" x14ac:dyDescent="0.25">
      <c r="A32" s="478"/>
      <c r="B32" s="496"/>
      <c r="C32" s="450"/>
      <c r="D32" s="222"/>
      <c r="E32" s="215" t="str">
        <f>IF(D32="","",VLOOKUP(D32,登録マスターデーター!$A$10:$K$125,2,FALSE))</f>
        <v/>
      </c>
      <c r="F32" s="215" t="str">
        <f>IF(D32="","",LOOKUP(D32,登録マスターデーター!$A$10:$B$125,登録マスターデーター!$F$10:$F$125)&amp;" "&amp;LOOKUP(D32,登録マスターデーター!$A$10:$B$125,登録マスターデーター!$G$10:$G$125))</f>
        <v/>
      </c>
      <c r="G32" s="216" t="str">
        <f>IF(D32="","",VLOOKUP(D32,登録マスターデーター!$A$10:$K$125,3,FALSE))</f>
        <v/>
      </c>
      <c r="H32" s="278"/>
      <c r="I32" s="217"/>
      <c r="J32" s="278"/>
      <c r="K32" s="229" t="str">
        <f>IF(D32="","",VLOOKUP(D32,登録マスターデーター!$A$10:$K$125,11,FALSE))</f>
        <v/>
      </c>
      <c r="L32" s="205" t="str">
        <f>IF(D32="","",VLOOKUP(D32,登録マスターデーター!$A$10:$K$125,10,FALSE))</f>
        <v/>
      </c>
      <c r="P32" s="3">
        <f>登録マスターデーター!A35</f>
        <v>26</v>
      </c>
      <c r="Q32" s="3" t="str">
        <f>登録マスターデーター!B35</f>
        <v xml:space="preserve"> </v>
      </c>
      <c r="S32" s="3">
        <f>登録マスターデーター!A61</f>
        <v>52</v>
      </c>
      <c r="T32" s="3" t="str">
        <f>登録マスターデーター!B61</f>
        <v xml:space="preserve"> </v>
      </c>
      <c r="V32" s="41">
        <f>登録マスターデーター!A88</f>
        <v>78</v>
      </c>
      <c r="W32" s="122" t="str">
        <f>登録マスターデーター!B88</f>
        <v xml:space="preserve"> </v>
      </c>
    </row>
    <row r="33" spans="1:26" ht="20.100000000000001" customHeight="1" thickTop="1" thickBot="1" x14ac:dyDescent="0.25">
      <c r="A33" s="478"/>
      <c r="B33" s="494"/>
      <c r="C33" s="451"/>
      <c r="D33" s="143"/>
      <c r="E33" s="201" t="str">
        <f>IF(D33="","",VLOOKUP(D33,登録マスターデーター!$A$10:$K$125,2,FALSE))</f>
        <v/>
      </c>
      <c r="F33" s="201" t="str">
        <f>IF(D33="","",LOOKUP(D33,登録マスターデーター!$A$10:$B$125,登録マスターデーター!$F$10:$F$125)&amp;" "&amp;LOOKUP(D33,登録マスターデーター!$A$10:$B$125,登録マスターデーター!$G$10:$G$125))</f>
        <v/>
      </c>
      <c r="G33" s="218" t="str">
        <f>IF(D33="","",VLOOKUP(D33,登録マスターデーター!$A$10:$K$125,3,FALSE))</f>
        <v/>
      </c>
      <c r="H33" s="279"/>
      <c r="I33" s="219"/>
      <c r="J33" s="276"/>
      <c r="K33" s="232" t="str">
        <f>IF(D33="","",VLOOKUP(D33,登録マスターデーター!$A$10:$K$125,11,FALSE))</f>
        <v/>
      </c>
      <c r="L33" s="197" t="str">
        <f>IF(D33="","",VLOOKUP(D33,登録マスターデーター!$A$10:$K$125,10,FALSE))</f>
        <v/>
      </c>
    </row>
    <row r="34" spans="1:26" ht="20.100000000000001" customHeight="1" thickTop="1" thickBot="1" x14ac:dyDescent="0.25">
      <c r="A34" s="478"/>
      <c r="B34" s="496"/>
      <c r="C34" s="450"/>
      <c r="D34" s="222"/>
      <c r="E34" s="215" t="str">
        <f>IF(D34="","",VLOOKUP(D34,登録マスターデーター!$A$10:$K$125,2,FALSE))</f>
        <v/>
      </c>
      <c r="F34" s="215" t="str">
        <f>IF(D34="","",LOOKUP(D34,登録マスターデーター!$A$10:$B$125,登録マスターデーター!$F$10:$F$125)&amp;" "&amp;LOOKUP(D34,登録マスターデーター!$A$10:$B$125,登録マスターデーター!$G$10:$G$125))</f>
        <v/>
      </c>
      <c r="G34" s="216" t="str">
        <f>IF(D34="","",VLOOKUP(D34,登録マスターデーター!$A$10:$K$125,3,FALSE))</f>
        <v/>
      </c>
      <c r="H34" s="278"/>
      <c r="I34" s="217"/>
      <c r="J34" s="278"/>
      <c r="K34" s="229" t="str">
        <f>IF(D34="","",VLOOKUP(D34,登録マスターデーター!$A$10:$K$125,11,FALSE))</f>
        <v/>
      </c>
      <c r="L34" s="205" t="str">
        <f>IF(D34="","",VLOOKUP(D34,登録マスターデーター!$A$10:$K$125,10,FALSE))</f>
        <v/>
      </c>
    </row>
    <row r="35" spans="1:26" ht="20.100000000000001" customHeight="1" thickTop="1" thickBot="1" x14ac:dyDescent="0.25">
      <c r="A35" s="478"/>
      <c r="B35" s="494"/>
      <c r="C35" s="451"/>
      <c r="D35" s="143"/>
      <c r="E35" s="201" t="str">
        <f>IF(D35="","",VLOOKUP(D35,登録マスターデーター!$A$10:$K$125,2,FALSE))</f>
        <v/>
      </c>
      <c r="F35" s="201" t="str">
        <f>IF(D35="","",LOOKUP(D35,登録マスターデーター!$A$10:$B$125,登録マスターデーター!$F$10:$F$125)&amp;" "&amp;LOOKUP(D35,登録マスターデーター!$A$10:$B$125,登録マスターデーター!$G$10:$G$125))</f>
        <v/>
      </c>
      <c r="G35" s="218" t="str">
        <f>IF(D35="","",VLOOKUP(D35,登録マスターデーター!$A$10:$K$125,3,FALSE))</f>
        <v/>
      </c>
      <c r="H35" s="279"/>
      <c r="I35" s="219"/>
      <c r="J35" s="276"/>
      <c r="K35" s="232" t="str">
        <f>IF(D35="","",VLOOKUP(D35,登録マスターデーター!$A$10:$K$125,11,FALSE))</f>
        <v/>
      </c>
      <c r="L35" s="197" t="str">
        <f>IF(D35="","",VLOOKUP(D35,登録マスターデーター!$A$10:$K$125,10,FALSE))</f>
        <v/>
      </c>
    </row>
    <row r="36" spans="1:26" ht="20.100000000000001" customHeight="1" thickTop="1" thickBot="1" x14ac:dyDescent="0.25">
      <c r="A36" s="478"/>
      <c r="B36" s="496"/>
      <c r="C36" s="450"/>
      <c r="D36" s="222"/>
      <c r="E36" s="215" t="str">
        <f>IF(D36="","",VLOOKUP(D36,登録マスターデーター!$A$10:$K$125,2,FALSE))</f>
        <v/>
      </c>
      <c r="F36" s="215" t="str">
        <f>IF(D36="","",LOOKUP(D36,登録マスターデーター!$A$10:$B$125,登録マスターデーター!$F$10:$F$125)&amp;" "&amp;LOOKUP(D36,登録マスターデーター!$A$10:$B$125,登録マスターデーター!$G$10:$G$125))</f>
        <v/>
      </c>
      <c r="G36" s="216" t="str">
        <f>IF(D36="","",VLOOKUP(D36,登録マスターデーター!$A$10:$K$125,3,FALSE))</f>
        <v/>
      </c>
      <c r="H36" s="278"/>
      <c r="I36" s="217"/>
      <c r="J36" s="278"/>
      <c r="K36" s="229" t="str">
        <f>IF(D36="","",VLOOKUP(D36,登録マスターデーター!$A$10:$K$125,11,FALSE))</f>
        <v/>
      </c>
      <c r="L36" s="207" t="str">
        <f>IF(D36="","",VLOOKUP(D36,登録マスターデーター!$A$10:$K$125,10,FALSE))</f>
        <v/>
      </c>
    </row>
    <row r="37" spans="1:26" ht="20.100000000000001" customHeight="1" thickTop="1" thickBot="1" x14ac:dyDescent="0.25">
      <c r="A37" s="478"/>
      <c r="B37" s="494"/>
      <c r="C37" s="451"/>
      <c r="D37" s="143"/>
      <c r="E37" s="201" t="str">
        <f>IF(D37="","",VLOOKUP(D37,登録マスターデーター!$A$10:$K$125,2,FALSE))</f>
        <v/>
      </c>
      <c r="F37" s="201" t="str">
        <f>IF(D37="","",LOOKUP(D37,登録マスターデーター!$A$10:$B$125,登録マスターデーター!$F$10:$F$125)&amp;" "&amp;LOOKUP(D37,登録マスターデーター!$A$10:$B$125,登録マスターデーター!$G$10:$G$125))</f>
        <v/>
      </c>
      <c r="G37" s="218" t="str">
        <f>IF(D37="","",VLOOKUP(D37,登録マスターデーター!$A$10:$K$125,3,FALSE))</f>
        <v/>
      </c>
      <c r="H37" s="279"/>
      <c r="I37" s="219"/>
      <c r="J37" s="276"/>
      <c r="K37" s="232" t="str">
        <f>IF(D37="","",VLOOKUP(D37,登録マスターデーター!$A$10:$K$125,11,FALSE))</f>
        <v/>
      </c>
      <c r="L37" s="206" t="str">
        <f>IF(D37="","",VLOOKUP(D37,登録マスターデーター!$A$10:$K$125,10,FALSE))</f>
        <v/>
      </c>
    </row>
    <row r="38" spans="1:26" ht="20.100000000000001" customHeight="1" thickTop="1" thickBot="1" x14ac:dyDescent="0.25">
      <c r="A38" s="478"/>
      <c r="B38" s="496"/>
      <c r="C38" s="450"/>
      <c r="D38" s="142"/>
      <c r="E38" s="215" t="str">
        <f>IF(D38="","",VLOOKUP(D38,登録マスターデーター!$A$10:$K$125,2,FALSE))</f>
        <v/>
      </c>
      <c r="F38" s="215" t="str">
        <f>IF(D38="","",LOOKUP(D38,登録マスターデーター!$A$10:$B$125,登録マスターデーター!$F$10:$F$125)&amp;" "&amp;LOOKUP(D38,登録マスターデーター!$A$10:$B$125,登録マスターデーター!$G$10:$G$125))</f>
        <v/>
      </c>
      <c r="G38" s="216" t="str">
        <f>IF(D38="","",VLOOKUP(D38,登録マスターデーター!$A$10:$K$125,3,FALSE))</f>
        <v/>
      </c>
      <c r="H38" s="278"/>
      <c r="I38" s="217"/>
      <c r="J38" s="278"/>
      <c r="K38" s="229" t="str">
        <f>IF(D38="","",VLOOKUP(D38,登録マスターデーター!$A$10:$K$125,11,FALSE))</f>
        <v/>
      </c>
      <c r="L38" s="205" t="str">
        <f>IF(D38="","",VLOOKUP(D38,登録マスターデーター!$A$10:$K$125,10,FALSE))</f>
        <v/>
      </c>
    </row>
    <row r="39" spans="1:26" ht="20.100000000000001" customHeight="1" thickTop="1" thickBot="1" x14ac:dyDescent="0.25">
      <c r="A39" s="479"/>
      <c r="B39" s="500"/>
      <c r="C39" s="455"/>
      <c r="D39" s="144"/>
      <c r="E39" s="204" t="str">
        <f>IF(D39="","",VLOOKUP(D39,登録マスターデーター!$A$10:$K$125,2,FALSE))</f>
        <v/>
      </c>
      <c r="F39" s="204" t="str">
        <f>IF(D39="","",LOOKUP(D39,登録マスターデーター!$A$10:$B$125,登録マスターデーター!$F$10:$F$125)&amp;" "&amp;LOOKUP(D39,登録マスターデーター!$A$10:$B$125,登録マスターデーター!$G$10:$G$125))</f>
        <v/>
      </c>
      <c r="G39" s="220" t="str">
        <f>IF(D39="","",VLOOKUP(D39,登録マスターデーター!$A$10:$K$125,3,FALSE))</f>
        <v/>
      </c>
      <c r="H39" s="279"/>
      <c r="I39" s="221"/>
      <c r="J39" s="281"/>
      <c r="K39" s="236" t="str">
        <f>IF(D39="","",VLOOKUP(D39,登録マスターデーター!$A$10:$K$125,11,FALSE))</f>
        <v/>
      </c>
      <c r="L39" s="198" t="str">
        <f>IF(D39="","",VLOOKUP(D39,登録マスターデーター!$A$10:$K$125,10,FALSE))</f>
        <v/>
      </c>
    </row>
    <row r="40" spans="1:26" ht="20.100000000000001" customHeight="1" x14ac:dyDescent="0.2">
      <c r="B40" s="484" t="s">
        <v>461</v>
      </c>
      <c r="C40" s="484"/>
      <c r="D40" s="484"/>
      <c r="E40" s="484"/>
      <c r="F40" s="484"/>
      <c r="G40" s="484"/>
      <c r="H40" s="484"/>
      <c r="I40" s="484"/>
      <c r="J40" s="484"/>
      <c r="K40" s="484"/>
      <c r="L40" s="484"/>
    </row>
    <row r="41" spans="1:26" ht="7.5" customHeight="1" x14ac:dyDescent="0.2"/>
    <row r="42" spans="1:26" ht="18" customHeight="1" x14ac:dyDescent="0.2">
      <c r="B42" s="441" t="s">
        <v>22</v>
      </c>
      <c r="C42" s="441"/>
      <c r="D42" s="347"/>
      <c r="E42" s="447" t="str">
        <f>登録マスターデーター!C2</f>
        <v>あなたの登録団体名</v>
      </c>
      <c r="F42" s="447"/>
      <c r="G42" s="186"/>
      <c r="K42" s="335"/>
    </row>
    <row r="43" spans="1:26" ht="18" customHeight="1" x14ac:dyDescent="0.2">
      <c r="B43" s="441" t="s">
        <v>7</v>
      </c>
      <c r="C43" s="441"/>
      <c r="D43" s="348"/>
      <c r="E43" s="22">
        <f>登録マスターデーター!C3</f>
        <v>0</v>
      </c>
      <c r="F43" s="22"/>
      <c r="H43" s="502" t="s">
        <v>404</v>
      </c>
      <c r="I43" s="502"/>
      <c r="K43" s="336"/>
    </row>
    <row r="44" spans="1:26" ht="18" customHeight="1" x14ac:dyDescent="0.2">
      <c r="B44" s="4" t="s">
        <v>8</v>
      </c>
      <c r="C44" s="488" t="str">
        <f>ASC(登録マスターデーター!C4)</f>
        <v/>
      </c>
      <c r="D44" s="488"/>
      <c r="E44" s="21">
        <f>登録マスターデーター!C5</f>
        <v>0</v>
      </c>
      <c r="F44" s="21"/>
      <c r="H44" s="503"/>
      <c r="I44" s="503"/>
      <c r="Y44" s="41">
        <f>登録マスターデーター!A126</f>
        <v>1</v>
      </c>
      <c r="Z44" s="122">
        <f>登録マスターデーター!B126</f>
        <v>2</v>
      </c>
    </row>
    <row r="45" spans="1:26" ht="18" customHeight="1" x14ac:dyDescent="0.2">
      <c r="B45" s="79" t="s">
        <v>24</v>
      </c>
      <c r="C45" s="453" t="s">
        <v>25</v>
      </c>
      <c r="D45" s="453"/>
      <c r="E45" s="155">
        <f>登録マスターデーター!C6</f>
        <v>0</v>
      </c>
      <c r="F45" s="24" t="s">
        <v>55</v>
      </c>
      <c r="G45" s="187"/>
    </row>
    <row r="46" spans="1:26" ht="15" customHeight="1" x14ac:dyDescent="0.2">
      <c r="B46" s="25" t="s">
        <v>27</v>
      </c>
      <c r="D46" s="453" t="s">
        <v>402</v>
      </c>
      <c r="E46" s="453"/>
      <c r="F46" s="58"/>
      <c r="G46" s="58"/>
      <c r="H46" s="490">
        <f>7000*F46</f>
        <v>0</v>
      </c>
      <c r="I46" s="490"/>
      <c r="J46" s="190"/>
      <c r="K46" s="7" t="s">
        <v>9</v>
      </c>
    </row>
    <row r="47" spans="1:26" ht="15" customHeight="1" x14ac:dyDescent="0.2">
      <c r="B47" s="25" t="s">
        <v>29</v>
      </c>
      <c r="D47" s="453" t="s">
        <v>403</v>
      </c>
      <c r="E47" s="453"/>
      <c r="F47" s="58"/>
      <c r="G47" s="58"/>
      <c r="H47" s="490">
        <f>14000*F47</f>
        <v>0</v>
      </c>
      <c r="I47" s="490"/>
      <c r="J47" s="190"/>
      <c r="K47" s="7" t="s">
        <v>9</v>
      </c>
    </row>
    <row r="48" spans="1:26" ht="15" customHeight="1" thickBot="1" x14ac:dyDescent="0.25">
      <c r="B48" s="4" t="s">
        <v>53</v>
      </c>
      <c r="C48" s="63"/>
      <c r="D48" s="504" t="s">
        <v>403</v>
      </c>
      <c r="E48" s="504"/>
      <c r="F48" s="59"/>
      <c r="G48" s="59"/>
      <c r="H48" s="489">
        <f>14000*F48</f>
        <v>0</v>
      </c>
      <c r="I48" s="489"/>
      <c r="J48" s="189"/>
      <c r="K48" s="29" t="s">
        <v>9</v>
      </c>
    </row>
    <row r="49" spans="2:20" ht="15" customHeight="1" thickTop="1" thickBot="1" x14ac:dyDescent="0.25">
      <c r="B49" s="8" t="s">
        <v>36</v>
      </c>
      <c r="H49" s="487">
        <f>SUM(H46:I48)</f>
        <v>0</v>
      </c>
      <c r="I49" s="487"/>
      <c r="J49" s="188"/>
      <c r="K49" s="33" t="s">
        <v>9</v>
      </c>
    </row>
    <row r="50" spans="2:20" ht="17.399999999999999" thickTop="1" thickBot="1" x14ac:dyDescent="0.25">
      <c r="B50" s="359" t="s">
        <v>546</v>
      </c>
      <c r="C50" s="354"/>
      <c r="D50" s="442" t="s">
        <v>54</v>
      </c>
      <c r="E50" s="443"/>
      <c r="F50" s="444"/>
      <c r="H50" s="34" t="s">
        <v>37</v>
      </c>
      <c r="I50" s="505"/>
      <c r="J50" s="505"/>
      <c r="K50" s="21" t="s">
        <v>9</v>
      </c>
    </row>
    <row r="51" spans="2:20" ht="13.8" thickTop="1" x14ac:dyDescent="0.2"/>
    <row r="58" spans="2:20" x14ac:dyDescent="0.2">
      <c r="T58" s="3" t="str">
        <f>登録マスターデーター!B101</f>
        <v xml:space="preserve"> </v>
      </c>
    </row>
  </sheetData>
  <sheetProtection password="CC5B" sheet="1" objects="1" scenarios="1" formatCells="0"/>
  <mergeCells count="43">
    <mergeCell ref="D50:F50"/>
    <mergeCell ref="H43:I44"/>
    <mergeCell ref="B42:C42"/>
    <mergeCell ref="E42:F42"/>
    <mergeCell ref="B43:C43"/>
    <mergeCell ref="C44:D44"/>
    <mergeCell ref="H49:I49"/>
    <mergeCell ref="C45:D45"/>
    <mergeCell ref="H46:I46"/>
    <mergeCell ref="H47:I47"/>
    <mergeCell ref="H48:I48"/>
    <mergeCell ref="D46:E46"/>
    <mergeCell ref="D47:E47"/>
    <mergeCell ref="D48:E48"/>
    <mergeCell ref="I50:J50"/>
    <mergeCell ref="A30:A39"/>
    <mergeCell ref="B30:B31"/>
    <mergeCell ref="C30:C31"/>
    <mergeCell ref="B32:B33"/>
    <mergeCell ref="C32:C33"/>
    <mergeCell ref="B34:B35"/>
    <mergeCell ref="B40:L40"/>
    <mergeCell ref="C34:C35"/>
    <mergeCell ref="B36:B37"/>
    <mergeCell ref="C36:C37"/>
    <mergeCell ref="B38:B39"/>
    <mergeCell ref="C38:C39"/>
    <mergeCell ref="A1:L1"/>
    <mergeCell ref="E2:K2"/>
    <mergeCell ref="K3:L4"/>
    <mergeCell ref="A7:A13"/>
    <mergeCell ref="A14:A29"/>
    <mergeCell ref="B14:B15"/>
    <mergeCell ref="C14:C15"/>
    <mergeCell ref="B16:B17"/>
    <mergeCell ref="B18:B19"/>
    <mergeCell ref="B20:B21"/>
    <mergeCell ref="B22:B23"/>
    <mergeCell ref="B24:B25"/>
    <mergeCell ref="B26:B27"/>
    <mergeCell ref="B28:B29"/>
    <mergeCell ref="C28:C29"/>
    <mergeCell ref="A5:I5"/>
  </mergeCells>
  <phoneticPr fontId="3"/>
  <dataValidations xWindow="849" yWindow="520" count="7">
    <dataValidation type="list" allowBlank="1" showInputMessage="1" prompt="領収書の有無を選択！" sqref="D50" xr:uid="{00000000-0002-0000-0A00-000000000000}">
      <formula1>"　,発行をお願いします。,必要ありません。"</formula1>
    </dataValidation>
    <dataValidation type="list" allowBlank="1" showInputMessage="1" promptTitle="種目" prompt="種目を選択して下さい" sqref="B30:B39" xr:uid="{00000000-0002-0000-0A00-000001000000}">
      <formula1>"　,MIX"</formula1>
    </dataValidation>
    <dataValidation type="list" allowBlank="1" showInputMessage="1" promptTitle="種目" prompt="種目を選択して下さい" sqref="B14:B29" xr:uid="{00000000-0002-0000-0A00-000002000000}">
      <formula1>"　,MD,WD"</formula1>
    </dataValidation>
    <dataValidation type="list" imeMode="off" allowBlank="1" showInputMessage="1" showErrorMessage="1" promptTitle="参加料の納入が他県の場合" prompt="その都道府県名を選択" sqref="J7:J39" xr:uid="{00000000-0002-0000-0A00-000003000000}">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imeMode="off" allowBlank="1" showInputMessage="1" promptTitle="所属" prompt="その都道府県名を選択" sqref="H7:H39" xr:uid="{00000000-0002-0000-0A00-000004000000}">
      <formula1>"兵庫,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allowBlank="1" showInputMessage="1" promptTitle="種目" prompt="種目を選択して下さい" sqref="B7:B13" xr:uid="{00000000-0002-0000-0A00-000005000000}">
      <formula1>"　,MS,WS"</formula1>
    </dataValidation>
    <dataValidation allowBlank="1" showInputMessage="1" promptTitle="審判資格" prompt="①取得している審判資格の級（1級、2級、3級）_x000a_②日バへ申請済みの場合のみ　申請中_x000a_③マスターデータに上記審判資格を入力して下さい" sqref="L7:L39" xr:uid="{00000000-0002-0000-0A00-000006000000}"/>
  </dataValidations>
  <printOptions horizontalCentered="1"/>
  <pageMargins left="0.59055118110236227" right="0.59055118110236227" top="0.59055118110236227" bottom="0.59055118110236227" header="0.51181102362204722" footer="0.51181102362204722"/>
  <pageSetup paperSize="9" scale="86" orientation="portrait" horizontalDpi="4294967294"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8"/>
  </sheetPr>
  <dimension ref="A1:AJ57"/>
  <sheetViews>
    <sheetView workbookViewId="0">
      <selection activeCell="B2" sqref="B2"/>
    </sheetView>
  </sheetViews>
  <sheetFormatPr defaultRowHeight="13.2" x14ac:dyDescent="0.2"/>
  <cols>
    <col min="1" max="8" width="17.109375" customWidth="1"/>
    <col min="9" max="9" width="16.33203125" customWidth="1"/>
    <col min="10" max="11" width="16.33203125" bestFit="1" customWidth="1"/>
    <col min="12" max="13" width="16.44140625" bestFit="1" customWidth="1"/>
    <col min="14" max="15" width="17.109375" style="1" bestFit="1" customWidth="1"/>
  </cols>
  <sheetData>
    <row r="1" spans="1:36" ht="26.4" x14ac:dyDescent="0.2">
      <c r="A1" t="s">
        <v>125</v>
      </c>
      <c r="B1" t="s">
        <v>124</v>
      </c>
      <c r="C1" s="127" t="s">
        <v>118</v>
      </c>
      <c r="D1" t="s">
        <v>119</v>
      </c>
      <c r="E1" t="s">
        <v>120</v>
      </c>
      <c r="F1" s="127" t="s">
        <v>121</v>
      </c>
      <c r="G1" s="127" t="s">
        <v>122</v>
      </c>
      <c r="H1" t="s">
        <v>123</v>
      </c>
      <c r="I1" t="s">
        <v>126</v>
      </c>
      <c r="J1" t="s">
        <v>127</v>
      </c>
      <c r="K1" t="s">
        <v>128</v>
      </c>
      <c r="L1" t="s">
        <v>129</v>
      </c>
      <c r="M1" t="s">
        <v>130</v>
      </c>
      <c r="N1" s="1" t="s">
        <v>392</v>
      </c>
      <c r="O1" s="1" t="s">
        <v>393</v>
      </c>
      <c r="P1" s="248" t="s">
        <v>407</v>
      </c>
      <c r="Q1" s="248" t="s">
        <v>408</v>
      </c>
      <c r="R1" s="248" t="s">
        <v>435</v>
      </c>
      <c r="S1" s="248" t="s">
        <v>436</v>
      </c>
      <c r="T1" s="248" t="s">
        <v>437</v>
      </c>
      <c r="U1" s="248" t="s">
        <v>438</v>
      </c>
      <c r="V1" s="248" t="s">
        <v>439</v>
      </c>
      <c r="W1" s="248" t="s">
        <v>440</v>
      </c>
      <c r="X1" s="248" t="s">
        <v>441</v>
      </c>
      <c r="Y1" s="248" t="s">
        <v>442</v>
      </c>
      <c r="Z1" s="248" t="s">
        <v>443</v>
      </c>
      <c r="AA1" s="248" t="s">
        <v>444</v>
      </c>
      <c r="AB1" s="248" t="s">
        <v>445</v>
      </c>
      <c r="AC1" s="248" t="s">
        <v>446</v>
      </c>
      <c r="AD1" s="248" t="s">
        <v>447</v>
      </c>
      <c r="AE1" s="248" t="s">
        <v>448</v>
      </c>
      <c r="AF1" s="248" t="s">
        <v>449</v>
      </c>
      <c r="AG1" s="248" t="s">
        <v>450</v>
      </c>
      <c r="AH1" s="248" t="s">
        <v>451</v>
      </c>
      <c r="AI1" s="248" t="s">
        <v>452</v>
      </c>
      <c r="AJ1" s="248" t="s">
        <v>409</v>
      </c>
    </row>
    <row r="2" spans="1:36" x14ac:dyDescent="0.2">
      <c r="A2" t="str">
        <f>登録マスターデーター!$C$2</f>
        <v>あなたの登録団体名</v>
      </c>
      <c r="B2" t="str">
        <f>'個人戦申込用（県協会）1枚目'!G10</f>
        <v/>
      </c>
      <c r="C2">
        <f>'個人戦申込用（県協会）1枚目'!B10</f>
        <v>0</v>
      </c>
      <c r="D2" t="str">
        <f>'個人戦申込用（県協会）1枚目'!F10&amp;" "&amp;'個人戦申込用（県協会）1枚目'!G10</f>
        <v xml:space="preserve"> </v>
      </c>
      <c r="H2">
        <f>'個人戦申込用（県協会）1枚目'!C10</f>
        <v>0</v>
      </c>
      <c r="J2" t="str">
        <f>'個人戦申込用（県協会）1枚目'!F10</f>
        <v/>
      </c>
      <c r="L2" t="str">
        <f>'個人戦申込用（県協会）1枚目'!H10</f>
        <v/>
      </c>
      <c r="N2" s="1" t="str">
        <f>'個人戦申込用（県協会）1枚目'!I10</f>
        <v xml:space="preserve"> </v>
      </c>
      <c r="P2">
        <f>'個人戦申込用（県協会）1枚目'!I42</f>
        <v>0</v>
      </c>
      <c r="Q2" t="str">
        <f>登録マスターデーター!C2</f>
        <v>あなたの登録団体名</v>
      </c>
      <c r="R2" s="247">
        <f>'個人戦申込用（県協会）1枚目'!I44</f>
        <v>0</v>
      </c>
      <c r="U2" s="247">
        <f>'個人戦申込用（県協会）1枚目'!I45</f>
        <v>0</v>
      </c>
      <c r="W2" s="247">
        <f>SUM(R2:V2)</f>
        <v>0</v>
      </c>
      <c r="X2">
        <f>'個人戦申込用（県協会）2枚目'!G42</f>
        <v>0</v>
      </c>
      <c r="Y2">
        <f>'個人戦申込用（県協会）2枚目'!G43</f>
        <v>0</v>
      </c>
      <c r="Z2">
        <f>'個人戦申込用（県協会）2枚目'!G44</f>
        <v>0</v>
      </c>
      <c r="AA2">
        <f>'個人戦申込用（県協会）2枚目'!G45</f>
        <v>0</v>
      </c>
      <c r="AB2">
        <f>'個人戦申込用（県協会）2枚目'!G46</f>
        <v>0</v>
      </c>
      <c r="AC2" s="247">
        <f>'個人戦申込用（県協会）2枚目'!I47</f>
        <v>0</v>
      </c>
      <c r="AD2" s="247">
        <f>'個人戦申込用（県協会）3枚目'!G42</f>
        <v>0</v>
      </c>
      <c r="AE2" s="247">
        <f>'個人戦申込用（県協会）3枚目'!G43</f>
        <v>0</v>
      </c>
      <c r="AF2" s="247">
        <f>'個人戦申込用（県協会）3枚目'!G44</f>
        <v>0</v>
      </c>
      <c r="AG2" s="247">
        <f>'個人戦申込用（県協会）3枚目'!G45</f>
        <v>0</v>
      </c>
      <c r="AH2" s="247">
        <f>'個人戦申込用（県協会）3枚目'!G46</f>
        <v>0</v>
      </c>
      <c r="AI2" s="247">
        <f>'個人戦申込用（県協会）3枚目'!I47</f>
        <v>0</v>
      </c>
      <c r="AJ2" s="247">
        <f>W2+AC2</f>
        <v>0</v>
      </c>
    </row>
    <row r="3" spans="1:36" x14ac:dyDescent="0.2">
      <c r="A3" t="str">
        <f>登録マスターデーター!$C$2</f>
        <v>あなたの登録団体名</v>
      </c>
      <c r="B3" t="str">
        <f>'個人戦申込用（県協会）1枚目'!G11</f>
        <v/>
      </c>
      <c r="C3">
        <f>'個人戦申込用（県協会）1枚目'!B11</f>
        <v>0</v>
      </c>
      <c r="D3" t="str">
        <f>'個人戦申込用（県協会）1枚目'!F11&amp;" "&amp;'個人戦申込用（県協会）1枚目'!G11</f>
        <v xml:space="preserve"> </v>
      </c>
      <c r="H3">
        <f>'個人戦申込用（県協会）1枚目'!C11</f>
        <v>0</v>
      </c>
      <c r="J3" t="str">
        <f>'個人戦申込用（県協会）1枚目'!F11</f>
        <v/>
      </c>
      <c r="L3" t="str">
        <f>'個人戦申込用（県協会）1枚目'!H11</f>
        <v/>
      </c>
      <c r="N3" s="1" t="str">
        <f>'個人戦申込用（県協会）1枚目'!I11</f>
        <v xml:space="preserve"> </v>
      </c>
    </row>
    <row r="4" spans="1:36" x14ac:dyDescent="0.2">
      <c r="A4" t="str">
        <f>登録マスターデーター!$C$2</f>
        <v>あなたの登録団体名</v>
      </c>
      <c r="B4" t="str">
        <f>'個人戦申込用（県協会）1枚目'!G12</f>
        <v/>
      </c>
      <c r="C4">
        <f>'個人戦申込用（県協会）1枚目'!B12</f>
        <v>0</v>
      </c>
      <c r="D4" t="str">
        <f>'個人戦申込用（県協会）1枚目'!F12&amp;" "&amp;'個人戦申込用（県協会）1枚目'!G12</f>
        <v xml:space="preserve"> </v>
      </c>
      <c r="H4">
        <f>'個人戦申込用（県協会）1枚目'!C12</f>
        <v>0</v>
      </c>
      <c r="J4" t="str">
        <f>'個人戦申込用（県協会）1枚目'!F12</f>
        <v/>
      </c>
      <c r="L4" t="str">
        <f>'個人戦申込用（県協会）1枚目'!H12</f>
        <v/>
      </c>
      <c r="N4" s="1" t="str">
        <f>'個人戦申込用（県協会）1枚目'!I12</f>
        <v xml:space="preserve"> </v>
      </c>
    </row>
    <row r="5" spans="1:36" x14ac:dyDescent="0.2">
      <c r="A5" t="str">
        <f>登録マスターデーター!$C$2</f>
        <v>あなたの登録団体名</v>
      </c>
      <c r="B5" t="str">
        <f>'個人戦申込用（県協会）1枚目'!G13</f>
        <v/>
      </c>
      <c r="C5">
        <f>'個人戦申込用（県協会）1枚目'!B13</f>
        <v>0</v>
      </c>
      <c r="D5" t="str">
        <f>'個人戦申込用（県協会）1枚目'!F13&amp;" "&amp;'個人戦申込用（県協会）1枚目'!G13</f>
        <v xml:space="preserve"> </v>
      </c>
      <c r="H5">
        <f>'個人戦申込用（県協会）1枚目'!C13</f>
        <v>0</v>
      </c>
      <c r="J5" t="str">
        <f>'個人戦申込用（県協会）1枚目'!F13</f>
        <v/>
      </c>
      <c r="L5" t="str">
        <f>'個人戦申込用（県協会）1枚目'!H13</f>
        <v/>
      </c>
      <c r="N5" s="1" t="str">
        <f>'個人戦申込用（県協会）1枚目'!I13</f>
        <v xml:space="preserve"> </v>
      </c>
    </row>
    <row r="6" spans="1:36" x14ac:dyDescent="0.2">
      <c r="A6" t="str">
        <f>登録マスターデーター!$C$2</f>
        <v>あなたの登録団体名</v>
      </c>
      <c r="B6" t="str">
        <f>'個人戦申込用（県協会）1枚目'!G14</f>
        <v/>
      </c>
      <c r="C6">
        <f>'個人戦申込用（県協会）1枚目'!B14</f>
        <v>0</v>
      </c>
      <c r="D6" t="str">
        <f>'個人戦申込用（県協会）1枚目'!F14&amp;" "&amp;'個人戦申込用（県協会）1枚目'!G14</f>
        <v xml:space="preserve"> </v>
      </c>
      <c r="H6">
        <f>'個人戦申込用（県協会）1枚目'!C14</f>
        <v>0</v>
      </c>
      <c r="J6" t="str">
        <f>'個人戦申込用（県協会）1枚目'!F14</f>
        <v/>
      </c>
      <c r="L6" t="str">
        <f>'個人戦申込用（県協会）1枚目'!H14</f>
        <v/>
      </c>
      <c r="N6" s="1" t="str">
        <f>'個人戦申込用（県協会）1枚目'!I14</f>
        <v xml:space="preserve"> </v>
      </c>
    </row>
    <row r="7" spans="1:36" x14ac:dyDescent="0.2">
      <c r="A7" t="str">
        <f>登録マスターデーター!$C$2</f>
        <v>あなたの登録団体名</v>
      </c>
      <c r="B7" t="str">
        <f>'個人戦申込用（県協会）1枚目'!G15</f>
        <v/>
      </c>
      <c r="C7">
        <f>'個人戦申込用（県協会）1枚目'!B15</f>
        <v>0</v>
      </c>
      <c r="D7" t="str">
        <f>'個人戦申込用（県協会）1枚目'!F15&amp;" "&amp;'個人戦申込用（県協会）1枚目'!G15</f>
        <v xml:space="preserve"> </v>
      </c>
      <c r="H7">
        <f>'個人戦申込用（県協会）1枚目'!C15</f>
        <v>0</v>
      </c>
      <c r="J7" t="str">
        <f>'個人戦申込用（県協会）1枚目'!F15</f>
        <v/>
      </c>
      <c r="L7" t="str">
        <f>'個人戦申込用（県協会）1枚目'!H15</f>
        <v/>
      </c>
      <c r="N7" s="1" t="str">
        <f>'個人戦申込用（県協会）1枚目'!I15</f>
        <v xml:space="preserve"> </v>
      </c>
    </row>
    <row r="8" spans="1:36" x14ac:dyDescent="0.2">
      <c r="A8" t="str">
        <f>登録マスターデーター!$C$2</f>
        <v>あなたの登録団体名</v>
      </c>
      <c r="B8" t="str">
        <f>'個人戦申込用（県協会）1枚目'!G16</f>
        <v/>
      </c>
      <c r="C8">
        <f>'個人戦申込用（県協会）1枚目'!B16</f>
        <v>0</v>
      </c>
      <c r="D8" t="str">
        <f>'個人戦申込用（県協会）1枚目'!F16&amp;" "&amp;'個人戦申込用（県協会）1枚目'!G16</f>
        <v xml:space="preserve"> </v>
      </c>
      <c r="H8">
        <f>'個人戦申込用（県協会）1枚目'!C16</f>
        <v>0</v>
      </c>
      <c r="J8" t="str">
        <f>'個人戦申込用（県協会）1枚目'!F16</f>
        <v/>
      </c>
      <c r="L8" t="str">
        <f>'個人戦申込用（県協会）1枚目'!H16</f>
        <v/>
      </c>
      <c r="N8" s="1" t="str">
        <f>'個人戦申込用（県協会）1枚目'!I16</f>
        <v xml:space="preserve"> </v>
      </c>
    </row>
    <row r="9" spans="1:36" x14ac:dyDescent="0.2">
      <c r="A9" t="str">
        <f>登録マスターデーター!$C$2</f>
        <v>あなたの登録団体名</v>
      </c>
      <c r="B9" t="str">
        <f>'個人戦申込用（県協会）1枚目'!G17</f>
        <v/>
      </c>
      <c r="C9">
        <f>'個人戦申込用（県協会）1枚目'!B17</f>
        <v>0</v>
      </c>
      <c r="D9" t="str">
        <f>'個人戦申込用（県協会）1枚目'!F17&amp;" "&amp;'個人戦申込用（県協会）1枚目'!G17</f>
        <v xml:space="preserve"> </v>
      </c>
      <c r="H9">
        <f>'個人戦申込用（県協会）1枚目'!C17</f>
        <v>0</v>
      </c>
      <c r="J9" t="str">
        <f>'個人戦申込用（県協会）1枚目'!F17</f>
        <v/>
      </c>
      <c r="L9" t="str">
        <f>'個人戦申込用（県協会）1枚目'!H17</f>
        <v/>
      </c>
      <c r="N9" s="1" t="str">
        <f>'個人戦申込用（県協会）1枚目'!I17</f>
        <v xml:space="preserve"> </v>
      </c>
    </row>
    <row r="10" spans="1:36" x14ac:dyDescent="0.2">
      <c r="A10" t="str">
        <f>登録マスターデーター!$C$2</f>
        <v>あなたの登録団体名</v>
      </c>
      <c r="B10" t="str">
        <f>'個人戦申込用（県協会）1枚目'!G18</f>
        <v/>
      </c>
      <c r="C10">
        <f>'個人戦申込用（県協会）1枚目'!B18</f>
        <v>0</v>
      </c>
      <c r="D10" t="str">
        <f>'個人戦申込用（県協会）1枚目'!F18&amp;" "&amp;'個人戦申込用（県協会）1枚目'!G18</f>
        <v xml:space="preserve"> </v>
      </c>
      <c r="H10">
        <f>'個人戦申込用（県協会）1枚目'!C18</f>
        <v>0</v>
      </c>
      <c r="J10" t="str">
        <f>'個人戦申込用（県協会）1枚目'!F18</f>
        <v/>
      </c>
      <c r="L10" t="str">
        <f>'個人戦申込用（県協会）1枚目'!H18</f>
        <v/>
      </c>
      <c r="N10" s="1" t="str">
        <f>'個人戦申込用（県協会）1枚目'!I18</f>
        <v xml:space="preserve"> </v>
      </c>
    </row>
    <row r="11" spans="1:36" x14ac:dyDescent="0.2">
      <c r="A11" t="str">
        <f>登録マスターデーター!$C$2</f>
        <v>あなたの登録団体名</v>
      </c>
      <c r="B11" t="str">
        <f>'個人戦申込用（県協会）1枚目'!G19</f>
        <v/>
      </c>
      <c r="C11">
        <f>'個人戦申込用（県協会）1枚目'!B19</f>
        <v>0</v>
      </c>
      <c r="D11" t="str">
        <f>'個人戦申込用（県協会）1枚目'!F19&amp;" "&amp;'個人戦申込用（県協会）1枚目'!G19</f>
        <v xml:space="preserve"> </v>
      </c>
      <c r="H11">
        <f>'個人戦申込用（県協会）1枚目'!C19</f>
        <v>0</v>
      </c>
      <c r="J11" t="str">
        <f>'個人戦申込用（県協会）1枚目'!F19</f>
        <v/>
      </c>
      <c r="L11" t="str">
        <f>'個人戦申込用（県協会）1枚目'!H19</f>
        <v/>
      </c>
      <c r="N11" s="1" t="str">
        <f>'個人戦申込用（県協会）1枚目'!I19</f>
        <v xml:space="preserve"> </v>
      </c>
    </row>
    <row r="12" spans="1:36" x14ac:dyDescent="0.2">
      <c r="A12" t="str">
        <f>登録マスターデーター!$C$2</f>
        <v>あなたの登録団体名</v>
      </c>
      <c r="B12" t="str">
        <f>'個人戦申込用（県協会）1枚目'!G20</f>
        <v/>
      </c>
      <c r="C12">
        <f>'個人戦申込用（県協会）1枚目'!B20</f>
        <v>0</v>
      </c>
      <c r="D12" t="str">
        <f>'個人戦申込用（県協会）1枚目'!F20&amp;" "&amp;'個人戦申込用（県協会）1枚目'!G20</f>
        <v xml:space="preserve"> </v>
      </c>
      <c r="H12">
        <f>'個人戦申込用（県協会）1枚目'!C20</f>
        <v>0</v>
      </c>
      <c r="J12" t="str">
        <f>'個人戦申込用（県協会）1枚目'!F20</f>
        <v/>
      </c>
      <c r="L12" t="str">
        <f>'個人戦申込用（県協会）1枚目'!H20</f>
        <v/>
      </c>
      <c r="N12" s="1" t="str">
        <f>'個人戦申込用（県協会）1枚目'!I20</f>
        <v xml:space="preserve"> </v>
      </c>
    </row>
    <row r="13" spans="1:36" x14ac:dyDescent="0.2">
      <c r="A13" t="str">
        <f>登録マスターデーター!$C$2</f>
        <v>あなたの登録団体名</v>
      </c>
      <c r="B13" t="str">
        <f>'個人戦申込用（県協会）1枚目'!G21</f>
        <v/>
      </c>
      <c r="C13">
        <f>'個人戦申込用（県協会）1枚目'!B21</f>
        <v>0</v>
      </c>
      <c r="D13" t="str">
        <f>'個人戦申込用（県協会）1枚目'!F21&amp;" "&amp;'個人戦申込用（県協会）1枚目'!G21</f>
        <v xml:space="preserve"> </v>
      </c>
      <c r="H13">
        <f>'個人戦申込用（県協会）1枚目'!C21</f>
        <v>0</v>
      </c>
      <c r="J13" t="str">
        <f>'個人戦申込用（県協会）1枚目'!F21</f>
        <v/>
      </c>
      <c r="L13" t="str">
        <f>'個人戦申込用（県協会）1枚目'!H21</f>
        <v/>
      </c>
      <c r="N13" s="1" t="str">
        <f>'個人戦申込用（県協会）1枚目'!I21</f>
        <v xml:space="preserve"> </v>
      </c>
    </row>
    <row r="14" spans="1:36" x14ac:dyDescent="0.2">
      <c r="A14" t="str">
        <f>登録マスターデーター!$C$2</f>
        <v>あなたの登録団体名</v>
      </c>
      <c r="B14" t="str">
        <f>'個人戦申込用（県協会）1枚目'!G22</f>
        <v/>
      </c>
      <c r="C14">
        <f>'個人戦申込用（県協会）1枚目'!B22</f>
        <v>0</v>
      </c>
      <c r="D14" t="str">
        <f>'個人戦申込用（県協会）1枚目'!F22&amp;" "&amp;'個人戦申込用（県協会）1枚目'!G22</f>
        <v xml:space="preserve"> </v>
      </c>
      <c r="H14">
        <f>'個人戦申込用（県協会）1枚目'!C22</f>
        <v>0</v>
      </c>
      <c r="J14" t="str">
        <f>'個人戦申込用（県協会）1枚目'!F22</f>
        <v/>
      </c>
      <c r="L14" t="str">
        <f>'個人戦申込用（県協会）1枚目'!H22</f>
        <v/>
      </c>
      <c r="N14" s="1" t="str">
        <f>'個人戦申込用（県協会）1枚目'!I22</f>
        <v xml:space="preserve"> </v>
      </c>
    </row>
    <row r="15" spans="1:36" x14ac:dyDescent="0.2">
      <c r="A15" t="str">
        <f>登録マスターデーター!$C$2</f>
        <v>あなたの登録団体名</v>
      </c>
      <c r="B15" t="str">
        <f>'個人戦申込用（県協会）1枚目'!G23</f>
        <v/>
      </c>
      <c r="C15">
        <f>'個人戦申込用（県協会）1枚目'!B23</f>
        <v>0</v>
      </c>
      <c r="D15" t="str">
        <f>'個人戦申込用（県協会）1枚目'!F23&amp;" "&amp;'個人戦申込用（県協会）1枚目'!G23</f>
        <v xml:space="preserve"> </v>
      </c>
      <c r="H15">
        <f>'個人戦申込用（県協会）1枚目'!C23</f>
        <v>0</v>
      </c>
      <c r="J15" t="str">
        <f>'個人戦申込用（県協会）1枚目'!F23</f>
        <v/>
      </c>
      <c r="L15" t="str">
        <f>'個人戦申込用（県協会）1枚目'!H23</f>
        <v/>
      </c>
      <c r="N15" s="1" t="str">
        <f>'個人戦申込用（県協会）1枚目'!I23</f>
        <v xml:space="preserve"> </v>
      </c>
    </row>
    <row r="16" spans="1:36" x14ac:dyDescent="0.2">
      <c r="A16" t="str">
        <f>登録マスターデーター!$C$2</f>
        <v>あなたの登録団体名</v>
      </c>
      <c r="B16" t="str">
        <f>'個人戦申込用（県協会）1枚目'!G24</f>
        <v/>
      </c>
      <c r="C16">
        <f>'個人戦申込用（県協会）1枚目'!B24</f>
        <v>0</v>
      </c>
      <c r="D16" t="str">
        <f>'個人戦申込用（県協会）1枚目'!F24&amp;" "&amp;'個人戦申込用（県協会）1枚目'!G24</f>
        <v xml:space="preserve"> </v>
      </c>
      <c r="H16">
        <f>'個人戦申込用（県協会）1枚目'!C24</f>
        <v>0</v>
      </c>
      <c r="J16" t="str">
        <f>'個人戦申込用（県協会）1枚目'!F24</f>
        <v/>
      </c>
      <c r="L16" t="str">
        <f>'個人戦申込用（県協会）1枚目'!H24</f>
        <v/>
      </c>
      <c r="N16" s="1" t="str">
        <f>'個人戦申込用（県協会）1枚目'!I24</f>
        <v xml:space="preserve"> </v>
      </c>
    </row>
    <row r="17" spans="1:15" x14ac:dyDescent="0.2">
      <c r="A17" t="str">
        <f>登録マスターデーター!$C$2</f>
        <v>あなたの登録団体名</v>
      </c>
      <c r="B17" t="str">
        <f>'個人戦申込用（県協会）1枚目'!G25</f>
        <v/>
      </c>
      <c r="C17">
        <f>'個人戦申込用（県協会）1枚目'!B25</f>
        <v>0</v>
      </c>
      <c r="D17" t="str">
        <f>'個人戦申込用（県協会）1枚目'!F25&amp;" "&amp;'個人戦申込用（県協会）1枚目'!G25</f>
        <v xml:space="preserve"> </v>
      </c>
      <c r="H17">
        <f>'個人戦申込用（県協会）1枚目'!C25</f>
        <v>0</v>
      </c>
      <c r="J17" t="str">
        <f>'個人戦申込用（県協会）1枚目'!F25</f>
        <v/>
      </c>
      <c r="L17" t="str">
        <f>'個人戦申込用（県協会）1枚目'!H25</f>
        <v/>
      </c>
      <c r="N17" s="1" t="str">
        <f>'個人戦申込用（県協会）1枚目'!I25</f>
        <v xml:space="preserve"> </v>
      </c>
    </row>
    <row r="18" spans="1:15" x14ac:dyDescent="0.2">
      <c r="A18" t="str">
        <f>登録マスターデーター!$C$2</f>
        <v>あなたの登録団体名</v>
      </c>
      <c r="B18" t="str">
        <f>'個人戦申込用（県協会）1枚目'!G26</f>
        <v/>
      </c>
      <c r="C18">
        <f>'個人戦申込用（県協会）1枚目'!B26</f>
        <v>0</v>
      </c>
      <c r="D18" t="str">
        <f>'個人戦申込用（県協会）1枚目'!F26&amp;" "&amp;'個人戦申込用（県協会）1枚目'!G26</f>
        <v xml:space="preserve"> </v>
      </c>
      <c r="H18">
        <f>'個人戦申込用（県協会）1枚目'!C26</f>
        <v>0</v>
      </c>
      <c r="J18" t="str">
        <f>'個人戦申込用（県協会）1枚目'!F26</f>
        <v/>
      </c>
      <c r="L18" t="str">
        <f>'個人戦申込用（県協会）1枚目'!H26</f>
        <v/>
      </c>
      <c r="N18" s="1" t="str">
        <f>'個人戦申込用（県協会）1枚目'!I26</f>
        <v xml:space="preserve"> </v>
      </c>
    </row>
    <row r="19" spans="1:15" x14ac:dyDescent="0.2">
      <c r="A19" t="str">
        <f>登録マスターデーター!$C$2</f>
        <v>あなたの登録団体名</v>
      </c>
      <c r="B19" t="str">
        <f>'個人戦申込用（県協会）1枚目'!G27</f>
        <v/>
      </c>
      <c r="C19">
        <f>'個人戦申込用（県協会）1枚目'!B27</f>
        <v>0</v>
      </c>
      <c r="D19" t="str">
        <f>'個人戦申込用（県協会）1枚目'!F27&amp;" "&amp;'個人戦申込用（県協会）1枚目'!G27</f>
        <v xml:space="preserve"> </v>
      </c>
      <c r="H19">
        <f>'個人戦申込用（県協会）1枚目'!C27</f>
        <v>0</v>
      </c>
      <c r="J19" t="str">
        <f>'個人戦申込用（県協会）1枚目'!F27</f>
        <v/>
      </c>
      <c r="L19" t="str">
        <f>'個人戦申込用（県協会）1枚目'!H27</f>
        <v/>
      </c>
      <c r="N19" s="1" t="str">
        <f>'個人戦申込用（県協会）1枚目'!I27</f>
        <v xml:space="preserve"> </v>
      </c>
    </row>
    <row r="20" spans="1:15" x14ac:dyDescent="0.2">
      <c r="A20" t="str">
        <f>登録マスターデーター!$C$2</f>
        <v>あなたの登録団体名</v>
      </c>
      <c r="B20" t="str">
        <f>'個人戦申込用（県協会）1枚目'!G28</f>
        <v/>
      </c>
      <c r="C20">
        <f>'個人戦申込用（県協会）1枚目'!B28</f>
        <v>0</v>
      </c>
      <c r="D20" t="str">
        <f>'個人戦申込用（県協会）1枚目'!F28&amp;" "&amp;'個人戦申込用（県協会）1枚目'!G28</f>
        <v xml:space="preserve"> </v>
      </c>
      <c r="H20">
        <f>'個人戦申込用（県協会）1枚目'!C28</f>
        <v>0</v>
      </c>
      <c r="J20" t="str">
        <f>'個人戦申込用（県協会）1枚目'!F28</f>
        <v/>
      </c>
      <c r="L20" t="str">
        <f>'個人戦申込用（県協会）1枚目'!H28</f>
        <v/>
      </c>
      <c r="N20" s="1" t="str">
        <f>'個人戦申込用（県協会）1枚目'!I28</f>
        <v xml:space="preserve"> </v>
      </c>
    </row>
    <row r="21" spans="1:15" x14ac:dyDescent="0.2">
      <c r="A21" t="str">
        <f>登録マスターデーター!$C$2</f>
        <v>あなたの登録団体名</v>
      </c>
      <c r="B21" t="str">
        <f>'個人戦申込用（県協会）1枚目'!G29</f>
        <v/>
      </c>
      <c r="C21">
        <f>'個人戦申込用（県協会）1枚目'!B29</f>
        <v>0</v>
      </c>
      <c r="D21" t="str">
        <f>'個人戦申込用（県協会）1枚目'!F29&amp;" "&amp;'個人戦申込用（県協会）1枚目'!G29</f>
        <v xml:space="preserve"> </v>
      </c>
      <c r="H21">
        <f>'個人戦申込用（県協会）1枚目'!C29</f>
        <v>0</v>
      </c>
      <c r="J21" t="str">
        <f>'個人戦申込用（県協会）1枚目'!F29</f>
        <v/>
      </c>
      <c r="L21" t="str">
        <f>'個人戦申込用（県協会）1枚目'!H29</f>
        <v/>
      </c>
      <c r="N21" s="1" t="str">
        <f>'個人戦申込用（県協会）1枚目'!I29</f>
        <v xml:space="preserve"> </v>
      </c>
    </row>
    <row r="22" spans="1:15" x14ac:dyDescent="0.2">
      <c r="A22" t="str">
        <f>登録マスターデーター!$C$2</f>
        <v>あなたの登録団体名</v>
      </c>
      <c r="B22" t="str">
        <f>'個人戦申込用（県協会）1枚目'!G30</f>
        <v/>
      </c>
      <c r="C22">
        <f>'個人戦申込用（県協会）1枚目'!B30</f>
        <v>0</v>
      </c>
      <c r="D22" t="str">
        <f>'個人戦申込用（県協会）1枚目'!F30&amp;" "&amp;'個人戦申込用（県協会）1枚目'!G30</f>
        <v xml:space="preserve"> </v>
      </c>
      <c r="H22">
        <f>'個人戦申込用（県協会）1枚目'!C30</f>
        <v>0</v>
      </c>
      <c r="J22" t="str">
        <f>'個人戦申込用（県協会）1枚目'!F30</f>
        <v/>
      </c>
      <c r="L22" t="str">
        <f>'個人戦申込用（県協会）1枚目'!H30</f>
        <v/>
      </c>
      <c r="N22" s="1" t="str">
        <f>'個人戦申込用（県協会）1枚目'!I30</f>
        <v xml:space="preserve"> </v>
      </c>
    </row>
    <row r="23" spans="1:15" x14ac:dyDescent="0.2">
      <c r="A23" t="str">
        <f>登録マスターデーター!$C$2</f>
        <v>あなたの登録団体名</v>
      </c>
      <c r="B23" t="str">
        <f>'個人戦申込用（県協会）1枚目'!G31</f>
        <v/>
      </c>
      <c r="C23">
        <f>'個人戦申込用（県協会）1枚目'!B31</f>
        <v>0</v>
      </c>
      <c r="D23" t="str">
        <f>'個人戦申込用（県協会）1枚目'!F31&amp;" "&amp;'個人戦申込用（県協会）1枚目'!G31</f>
        <v xml:space="preserve"> </v>
      </c>
      <c r="H23">
        <f>'個人戦申込用（県協会）1枚目'!C31</f>
        <v>0</v>
      </c>
      <c r="J23" t="str">
        <f>'個人戦申込用（県協会）1枚目'!F31</f>
        <v/>
      </c>
      <c r="L23" t="str">
        <f>'個人戦申込用（県協会）1枚目'!H31</f>
        <v/>
      </c>
      <c r="N23" s="1" t="str">
        <f>'個人戦申込用（県協会）1枚目'!I31</f>
        <v xml:space="preserve"> </v>
      </c>
    </row>
    <row r="24" spans="1:15" x14ac:dyDescent="0.2">
      <c r="A24" t="str">
        <f>登録マスターデーター!$C$2</f>
        <v>あなたの登録団体名</v>
      </c>
      <c r="B24" t="str">
        <f>'個人戦申込用（県協会）1枚目'!G32</f>
        <v/>
      </c>
      <c r="C24">
        <f>'個人戦申込用（県協会）1枚目'!B32</f>
        <v>0</v>
      </c>
      <c r="D24" t="str">
        <f>'個人戦申込用（県協会）1枚目'!F32&amp;" "&amp;'個人戦申込用（県協会）1枚目'!G32</f>
        <v xml:space="preserve"> </v>
      </c>
      <c r="H24">
        <f>'個人戦申込用（県協会）1枚目'!C32</f>
        <v>0</v>
      </c>
      <c r="J24" t="str">
        <f>'個人戦申込用（県協会）1枚目'!F32</f>
        <v/>
      </c>
      <c r="L24" t="str">
        <f>'個人戦申込用（県協会）1枚目'!H32</f>
        <v/>
      </c>
      <c r="N24" s="1" t="str">
        <f>'個人戦申込用（県協会）1枚目'!I32</f>
        <v xml:space="preserve"> </v>
      </c>
    </row>
    <row r="25" spans="1:15" x14ac:dyDescent="0.2">
      <c r="A25" t="str">
        <f>登録マスターデーター!$C$2</f>
        <v>あなたの登録団体名</v>
      </c>
      <c r="B25" t="str">
        <f>'個人戦申込用（県協会）1枚目'!G33</f>
        <v/>
      </c>
      <c r="C25">
        <f>'個人戦申込用（県協会）1枚目'!B33</f>
        <v>0</v>
      </c>
      <c r="D25" t="str">
        <f>'個人戦申込用（県協会）1枚目'!F33&amp;" "&amp;'個人戦申込用（県協会）1枚目'!G33</f>
        <v xml:space="preserve"> </v>
      </c>
      <c r="H25">
        <f>'個人戦申込用（県協会）1枚目'!C33</f>
        <v>0</v>
      </c>
      <c r="J25" t="str">
        <f>'個人戦申込用（県協会）1枚目'!F33</f>
        <v/>
      </c>
      <c r="L25" t="str">
        <f>'個人戦申込用（県協会）1枚目'!H33</f>
        <v/>
      </c>
      <c r="N25" s="1" t="str">
        <f>'個人戦申込用（県協会）1枚目'!I33</f>
        <v xml:space="preserve"> </v>
      </c>
    </row>
    <row r="26" spans="1:15" x14ac:dyDescent="0.2">
      <c r="A26" t="str">
        <f>登録マスターデーター!$C$2</f>
        <v>あなたの登録団体名</v>
      </c>
      <c r="B26" t="str">
        <f>'個人戦申込用（県協会）1枚目'!G34</f>
        <v/>
      </c>
      <c r="C26">
        <f>'個人戦申込用（県協会）1枚目'!B34</f>
        <v>0</v>
      </c>
      <c r="D26" t="str">
        <f>'個人戦申込用（県協会）1枚目'!F34&amp;" "&amp;'個人戦申込用（県協会）1枚目'!G34</f>
        <v xml:space="preserve"> </v>
      </c>
      <c r="H26">
        <f>'個人戦申込用（県協会）1枚目'!C34</f>
        <v>0</v>
      </c>
      <c r="J26" t="str">
        <f>'個人戦申込用（県協会）1枚目'!F34</f>
        <v/>
      </c>
      <c r="L26" t="str">
        <f>'個人戦申込用（県協会）1枚目'!H34</f>
        <v/>
      </c>
      <c r="N26" s="1" t="str">
        <f>'個人戦申込用（県協会）1枚目'!I34</f>
        <v xml:space="preserve"> </v>
      </c>
    </row>
    <row r="27" spans="1:15" x14ac:dyDescent="0.2">
      <c r="A27" t="str">
        <f>登録マスターデーター!$C$2</f>
        <v>あなたの登録団体名</v>
      </c>
      <c r="B27" t="str">
        <f>'個人戦申込用（県協会）1枚目'!G35</f>
        <v/>
      </c>
      <c r="C27">
        <f>'個人戦申込用（県協会）1枚目'!B35</f>
        <v>0</v>
      </c>
      <c r="D27" t="str">
        <f>'個人戦申込用（県協会）1枚目'!F35&amp;" "&amp;'個人戦申込用（県協会）1枚目'!G35</f>
        <v xml:space="preserve"> </v>
      </c>
      <c r="H27">
        <f>'個人戦申込用（県協会）1枚目'!C35</f>
        <v>0</v>
      </c>
      <c r="J27" t="str">
        <f>'個人戦申込用（県協会）1枚目'!F35</f>
        <v/>
      </c>
      <c r="L27" t="str">
        <f>'個人戦申込用（県協会）1枚目'!H35</f>
        <v/>
      </c>
      <c r="N27" s="1" t="str">
        <f>'個人戦申込用（県協会）1枚目'!I35</f>
        <v xml:space="preserve"> </v>
      </c>
    </row>
    <row r="28" spans="1:15" x14ac:dyDescent="0.2">
      <c r="A28" t="str">
        <f>登録マスターデーター!$C$2</f>
        <v>あなたの登録団体名</v>
      </c>
      <c r="B28" t="str">
        <f>'個人戦申込用（県協会）1枚目'!G36</f>
        <v/>
      </c>
      <c r="C28">
        <f>'個人戦申込用（県協会）1枚目'!B36</f>
        <v>0</v>
      </c>
      <c r="D28" t="str">
        <f>'個人戦申込用（県協会）1枚目'!F36&amp;" "&amp;'個人戦申込用（県協会）1枚目'!G36</f>
        <v xml:space="preserve"> </v>
      </c>
      <c r="H28">
        <f>'個人戦申込用（県協会）1枚目'!C36</f>
        <v>0</v>
      </c>
      <c r="J28" t="str">
        <f>'個人戦申込用（県協会）1枚目'!F36</f>
        <v/>
      </c>
      <c r="L28" t="str">
        <f>'個人戦申込用（県協会）1枚目'!H36</f>
        <v/>
      </c>
      <c r="N28" s="1" t="str">
        <f>'個人戦申込用（県協会）1枚目'!I36</f>
        <v xml:space="preserve"> </v>
      </c>
    </row>
    <row r="29" spans="1:15" x14ac:dyDescent="0.2">
      <c r="A29" t="str">
        <f>登録マスターデーター!$C$2</f>
        <v>あなたの登録団体名</v>
      </c>
      <c r="B29" t="str">
        <f>'個人戦申込用（県協会）1枚目'!G37</f>
        <v/>
      </c>
      <c r="C29">
        <f>'個人戦申込用（県協会）1枚目'!B37</f>
        <v>0</v>
      </c>
      <c r="D29" t="str">
        <f>'個人戦申込用（県協会）1枚目'!F37&amp;" "&amp;'個人戦申込用（県協会）1枚目'!G37</f>
        <v xml:space="preserve"> </v>
      </c>
      <c r="H29">
        <f>'個人戦申込用（県協会）1枚目'!C37</f>
        <v>0</v>
      </c>
      <c r="J29" t="str">
        <f>'個人戦申込用（県協会）1枚目'!F37</f>
        <v/>
      </c>
      <c r="L29" t="str">
        <f>'個人戦申込用（県協会）1枚目'!H37</f>
        <v/>
      </c>
      <c r="N29" s="1" t="str">
        <f>'個人戦申込用（県協会）1枚目'!I37</f>
        <v xml:space="preserve"> </v>
      </c>
    </row>
    <row r="30" spans="1:15" x14ac:dyDescent="0.2">
      <c r="A30" t="str">
        <f>登録マスターデーター!$C$2</f>
        <v>あなたの登録団体名</v>
      </c>
      <c r="B30" t="str">
        <f>'個人戦申込用（県協会）1枚目'!G38</f>
        <v/>
      </c>
      <c r="C30">
        <f>'個人戦申込用（県協会）1枚目'!B38</f>
        <v>0</v>
      </c>
      <c r="D30" t="str">
        <f>'個人戦申込用（県協会）1枚目'!F38&amp;" "&amp;'個人戦申込用（県協会）1枚目'!G38</f>
        <v xml:space="preserve"> </v>
      </c>
      <c r="H30">
        <f>'個人戦申込用（県協会）1枚目'!C38</f>
        <v>0</v>
      </c>
      <c r="J30" t="str">
        <f>'個人戦申込用（県協会）1枚目'!F38</f>
        <v/>
      </c>
      <c r="L30" t="str">
        <f>'個人戦申込用（県協会）1枚目'!H38</f>
        <v/>
      </c>
      <c r="N30" s="1" t="str">
        <f>'個人戦申込用（県協会）1枚目'!I38</f>
        <v xml:space="preserve"> </v>
      </c>
    </row>
    <row r="31" spans="1:15" x14ac:dyDescent="0.2">
      <c r="A31" t="str">
        <f>登録マスターデーター!$C$2</f>
        <v>あなたの登録団体名</v>
      </c>
      <c r="B31" t="str">
        <f>'個人戦申込用（県協会）1枚目'!$G$39</f>
        <v/>
      </c>
      <c r="C31">
        <f>'個人戦申込用（県協会）1枚目'!B39</f>
        <v>0</v>
      </c>
      <c r="D31" t="str">
        <f>'個人戦申込用（県協会）1枚目'!F39&amp;" "&amp;'個人戦申込用（県協会）1枚目'!G39</f>
        <v xml:space="preserve"> </v>
      </c>
      <c r="H31">
        <f>'個人戦申込用（県協会）1枚目'!C39</f>
        <v>0</v>
      </c>
      <c r="J31" t="str">
        <f>'個人戦申込用（県協会）1枚目'!F39</f>
        <v/>
      </c>
      <c r="L31" t="str">
        <f>'個人戦申込用（県協会）1枚目'!H39</f>
        <v/>
      </c>
      <c r="N31" s="1" t="str">
        <f>'個人戦申込用（県協会）1枚目'!I39</f>
        <v xml:space="preserve"> </v>
      </c>
    </row>
    <row r="32" spans="1:15" x14ac:dyDescent="0.2">
      <c r="A32" t="str">
        <f>登録マスターデーター!$C$2</f>
        <v>あなたの登録団体名</v>
      </c>
      <c r="B32" t="str">
        <f>'個人戦申込用（県協会）2枚目'!$G$10</f>
        <v/>
      </c>
      <c r="C32">
        <f>'個人戦申込用（県協会）2枚目'!$B$10</f>
        <v>0</v>
      </c>
      <c r="D32" t="str">
        <f>'個人戦申込用（県協会）2枚目'!$F$10&amp;" "&amp;'個人戦申込用（県協会）2枚目'!$G$10</f>
        <v xml:space="preserve"> </v>
      </c>
      <c r="E32" t="str">
        <f>'個人戦申込用（県協会）2枚目'!$F$11&amp;" "&amp;'個人戦申込用（県協会）2枚目'!$G$11</f>
        <v xml:space="preserve"> </v>
      </c>
      <c r="H32">
        <f>'個人戦申込用（県協会）2枚目'!$C$10</f>
        <v>0</v>
      </c>
      <c r="I32" t="str">
        <f>'個人戦申込用（県協会）2枚目'!$G$11</f>
        <v/>
      </c>
      <c r="J32" t="str">
        <f>'個人戦申込用（県協会）2枚目'!$F$10</f>
        <v/>
      </c>
      <c r="K32" t="str">
        <f>'個人戦申込用（県協会）2枚目'!$F$11</f>
        <v/>
      </c>
      <c r="L32" t="str">
        <f>'個人戦申込用（県協会）2枚目'!$H$10</f>
        <v/>
      </c>
      <c r="M32" t="str">
        <f>'個人戦申込用（県協会）2枚目'!$H$11</f>
        <v/>
      </c>
      <c r="N32" s="1" t="str">
        <f>'個人戦申込用（県協会）2枚目'!$I$10</f>
        <v xml:space="preserve"> </v>
      </c>
      <c r="O32" s="1" t="str">
        <f>'個人戦申込用（県協会）2枚目'!$I$11</f>
        <v xml:space="preserve"> </v>
      </c>
    </row>
    <row r="33" spans="1:15" x14ac:dyDescent="0.2">
      <c r="A33" t="str">
        <f>登録マスターデーター!$C$2</f>
        <v>あなたの登録団体名</v>
      </c>
      <c r="B33" t="str">
        <f>'個人戦申込用（県協会）2枚目'!$G$12</f>
        <v/>
      </c>
      <c r="C33">
        <f>'個人戦申込用（県協会）2枚目'!$B$12</f>
        <v>0</v>
      </c>
      <c r="D33" t="str">
        <f>'個人戦申込用（県協会）2枚目'!$F$12&amp;" "&amp;'個人戦申込用（県協会）2枚目'!$G$12</f>
        <v xml:space="preserve"> </v>
      </c>
      <c r="E33" t="str">
        <f>'個人戦申込用（県協会）2枚目'!$F$13&amp;" "&amp;'個人戦申込用（県協会）2枚目'!$G$13</f>
        <v xml:space="preserve"> </v>
      </c>
      <c r="H33">
        <f>'個人戦申込用（県協会）2枚目'!$C$12</f>
        <v>0</v>
      </c>
      <c r="I33" t="str">
        <f>'個人戦申込用（県協会）2枚目'!$G$13</f>
        <v/>
      </c>
      <c r="J33" t="str">
        <f>'個人戦申込用（県協会）2枚目'!$F$12</f>
        <v/>
      </c>
      <c r="K33" t="str">
        <f>'個人戦申込用（県協会）2枚目'!$F$13</f>
        <v/>
      </c>
      <c r="L33" t="str">
        <f>'個人戦申込用（県協会）2枚目'!$H$12</f>
        <v/>
      </c>
      <c r="M33" t="str">
        <f>'個人戦申込用（県協会）2枚目'!$H$13</f>
        <v/>
      </c>
      <c r="N33" s="1" t="str">
        <f>'個人戦申込用（県協会）2枚目'!$I$12</f>
        <v xml:space="preserve"> </v>
      </c>
      <c r="O33" s="1" t="str">
        <f>'個人戦申込用（県協会）2枚目'!$I$13</f>
        <v xml:space="preserve"> </v>
      </c>
    </row>
    <row r="34" spans="1:15" x14ac:dyDescent="0.2">
      <c r="A34" t="str">
        <f>登録マスターデーター!$C$2</f>
        <v>あなたの登録団体名</v>
      </c>
      <c r="B34" t="str">
        <f>'個人戦申込用（県協会）2枚目'!$G$14</f>
        <v/>
      </c>
      <c r="C34">
        <f>'個人戦申込用（県協会）2枚目'!$B$14</f>
        <v>0</v>
      </c>
      <c r="D34" t="str">
        <f>'個人戦申込用（県協会）2枚目'!$F$14&amp;" "&amp;'個人戦申込用（県協会）2枚目'!$G$14</f>
        <v xml:space="preserve"> </v>
      </c>
      <c r="E34" t="str">
        <f>'個人戦申込用（県協会）2枚目'!$F$15&amp;" "&amp;'個人戦申込用（県協会）2枚目'!$G$15</f>
        <v xml:space="preserve"> </v>
      </c>
      <c r="H34">
        <f>'個人戦申込用（県協会）2枚目'!$C$14</f>
        <v>0</v>
      </c>
      <c r="I34" t="str">
        <f>'個人戦申込用（県協会）2枚目'!$G$15</f>
        <v/>
      </c>
      <c r="J34" t="str">
        <f>'個人戦申込用（県協会）2枚目'!$F$14</f>
        <v/>
      </c>
      <c r="K34" t="str">
        <f>'個人戦申込用（県協会）2枚目'!$F$15</f>
        <v/>
      </c>
      <c r="L34" t="str">
        <f>'個人戦申込用（県協会）2枚目'!$H$14</f>
        <v/>
      </c>
      <c r="M34" t="str">
        <f>'個人戦申込用（県協会）2枚目'!$H$15</f>
        <v/>
      </c>
      <c r="N34" s="1" t="str">
        <f>'個人戦申込用（県協会）2枚目'!$I$14</f>
        <v xml:space="preserve"> </v>
      </c>
      <c r="O34" s="1" t="str">
        <f>'個人戦申込用（県協会）2枚目'!$I$15</f>
        <v xml:space="preserve"> </v>
      </c>
    </row>
    <row r="35" spans="1:15" x14ac:dyDescent="0.2">
      <c r="A35" t="str">
        <f>登録マスターデーター!$C$2</f>
        <v>あなたの登録団体名</v>
      </c>
      <c r="B35" t="str">
        <f>'個人戦申込用（県協会）2枚目'!$G$16</f>
        <v/>
      </c>
      <c r="C35">
        <f>'個人戦申込用（県協会）2枚目'!$B$16</f>
        <v>0</v>
      </c>
      <c r="D35" t="str">
        <f>'個人戦申込用（県協会）2枚目'!$F$16&amp;" "&amp;'個人戦申込用（県協会）2枚目'!$G$16</f>
        <v xml:space="preserve"> </v>
      </c>
      <c r="E35" t="str">
        <f>'個人戦申込用（県協会）2枚目'!$F$17&amp;" "&amp;'個人戦申込用（県協会）2枚目'!$G$17</f>
        <v xml:space="preserve"> </v>
      </c>
      <c r="H35">
        <f>'個人戦申込用（県協会）2枚目'!$C$16</f>
        <v>0</v>
      </c>
      <c r="I35" t="str">
        <f>'個人戦申込用（県協会）2枚目'!$G$17</f>
        <v/>
      </c>
      <c r="J35" t="str">
        <f>'個人戦申込用（県協会）2枚目'!$F$16</f>
        <v/>
      </c>
      <c r="K35" t="str">
        <f>'個人戦申込用（県協会）2枚目'!$F$17</f>
        <v/>
      </c>
      <c r="L35" t="str">
        <f>'個人戦申込用（県協会）2枚目'!$H$16</f>
        <v/>
      </c>
      <c r="M35" t="str">
        <f>'個人戦申込用（県協会）2枚目'!$H$17</f>
        <v/>
      </c>
      <c r="N35" s="1" t="str">
        <f>'個人戦申込用（県協会）2枚目'!$I$16</f>
        <v xml:space="preserve"> </v>
      </c>
      <c r="O35" s="1" t="str">
        <f>'個人戦申込用（県協会）2枚目'!$I$17</f>
        <v xml:space="preserve"> </v>
      </c>
    </row>
    <row r="36" spans="1:15" x14ac:dyDescent="0.2">
      <c r="A36" t="str">
        <f>登録マスターデーター!$C$2</f>
        <v>あなたの登録団体名</v>
      </c>
      <c r="B36" t="str">
        <f>'個人戦申込用（県協会）2枚目'!$G$18</f>
        <v/>
      </c>
      <c r="C36">
        <f>'個人戦申込用（県協会）2枚目'!$B$18</f>
        <v>0</v>
      </c>
      <c r="D36" t="str">
        <f>'個人戦申込用（県協会）2枚目'!$F$18&amp;" "&amp;'個人戦申込用（県協会）2枚目'!$G$18</f>
        <v xml:space="preserve"> </v>
      </c>
      <c r="E36" t="str">
        <f>'個人戦申込用（県協会）2枚目'!$F$19&amp;" "&amp;'個人戦申込用（県協会）2枚目'!$G$19</f>
        <v xml:space="preserve"> </v>
      </c>
      <c r="H36">
        <f>'個人戦申込用（県協会）2枚目'!$C$18</f>
        <v>0</v>
      </c>
      <c r="I36" t="str">
        <f>'個人戦申込用（県協会）2枚目'!$G$19</f>
        <v/>
      </c>
      <c r="J36" t="str">
        <f>'個人戦申込用（県協会）2枚目'!$F$18</f>
        <v/>
      </c>
      <c r="K36" t="str">
        <f>'個人戦申込用（県協会）2枚目'!$F$19</f>
        <v/>
      </c>
      <c r="L36" t="str">
        <f>'個人戦申込用（県協会）2枚目'!$H$18</f>
        <v/>
      </c>
      <c r="M36" t="str">
        <f>'個人戦申込用（県協会）2枚目'!$H$19</f>
        <v/>
      </c>
      <c r="N36" s="1" t="str">
        <f>'個人戦申込用（県協会）2枚目'!$I$18</f>
        <v xml:space="preserve"> </v>
      </c>
      <c r="O36" s="1" t="str">
        <f>'個人戦申込用（県協会）2枚目'!$I$19</f>
        <v xml:space="preserve"> </v>
      </c>
    </row>
    <row r="37" spans="1:15" x14ac:dyDescent="0.2">
      <c r="A37" t="str">
        <f>登録マスターデーター!$C$2</f>
        <v>あなたの登録団体名</v>
      </c>
      <c r="B37" t="str">
        <f>'個人戦申込用（県協会）2枚目'!$G$20</f>
        <v/>
      </c>
      <c r="C37">
        <f>'個人戦申込用（県協会）2枚目'!$B$20</f>
        <v>0</v>
      </c>
      <c r="D37" t="str">
        <f>'個人戦申込用（県協会）2枚目'!$F$20&amp;" "&amp;'個人戦申込用（県協会）2枚目'!$G$20</f>
        <v xml:space="preserve"> </v>
      </c>
      <c r="E37" t="str">
        <f>'個人戦申込用（県協会）2枚目'!$F$21&amp;" "&amp;'個人戦申込用（県協会）2枚目'!$G$21</f>
        <v xml:space="preserve"> </v>
      </c>
      <c r="H37">
        <f>'個人戦申込用（県協会）2枚目'!$C$20</f>
        <v>0</v>
      </c>
      <c r="I37" t="str">
        <f>'個人戦申込用（県協会）2枚目'!$G$21</f>
        <v/>
      </c>
      <c r="J37" t="str">
        <f>'個人戦申込用（県協会）2枚目'!$F$20</f>
        <v/>
      </c>
      <c r="K37" t="str">
        <f>'個人戦申込用（県協会）2枚目'!$F$21</f>
        <v/>
      </c>
      <c r="L37" t="str">
        <f>'個人戦申込用（県協会）2枚目'!$H$20</f>
        <v/>
      </c>
      <c r="M37" t="str">
        <f>'個人戦申込用（県協会）2枚目'!$H$21</f>
        <v/>
      </c>
      <c r="N37" s="1" t="str">
        <f>'個人戦申込用（県協会）2枚目'!$I$20</f>
        <v xml:space="preserve"> </v>
      </c>
      <c r="O37" s="1" t="str">
        <f>'個人戦申込用（県協会）2枚目'!$I$21</f>
        <v xml:space="preserve"> </v>
      </c>
    </row>
    <row r="38" spans="1:15" x14ac:dyDescent="0.2">
      <c r="A38" t="str">
        <f>登録マスターデーター!$C$2</f>
        <v>あなたの登録団体名</v>
      </c>
      <c r="B38" t="str">
        <f>'個人戦申込用（県協会）2枚目'!$G$22</f>
        <v/>
      </c>
      <c r="C38">
        <f>'個人戦申込用（県協会）2枚目'!$B$22</f>
        <v>0</v>
      </c>
      <c r="D38" t="str">
        <f>'個人戦申込用（県協会）2枚目'!$F$22&amp;" "&amp;'個人戦申込用（県協会）2枚目'!$G$22</f>
        <v xml:space="preserve"> </v>
      </c>
      <c r="E38" t="str">
        <f>'個人戦申込用（県協会）2枚目'!$F$23&amp;" "&amp;'個人戦申込用（県協会）2枚目'!$G$23</f>
        <v xml:space="preserve"> </v>
      </c>
      <c r="H38">
        <f>'個人戦申込用（県協会）2枚目'!$C$22</f>
        <v>0</v>
      </c>
      <c r="I38" t="str">
        <f>'個人戦申込用（県協会）2枚目'!$G$23</f>
        <v/>
      </c>
      <c r="J38" t="str">
        <f>'個人戦申込用（県協会）2枚目'!$F$22</f>
        <v/>
      </c>
      <c r="K38" t="str">
        <f>'個人戦申込用（県協会）2枚目'!$F$23</f>
        <v/>
      </c>
      <c r="L38" t="str">
        <f>'個人戦申込用（県協会）2枚目'!$H$22</f>
        <v/>
      </c>
      <c r="M38" t="str">
        <f>'個人戦申込用（県協会）2枚目'!$H$23</f>
        <v/>
      </c>
      <c r="N38" s="1" t="str">
        <f>'個人戦申込用（県協会）2枚目'!$I$22</f>
        <v xml:space="preserve"> </v>
      </c>
      <c r="O38" s="1" t="str">
        <f>'個人戦申込用（県協会）2枚目'!$I$23</f>
        <v xml:space="preserve"> </v>
      </c>
    </row>
    <row r="39" spans="1:15" x14ac:dyDescent="0.2">
      <c r="A39" t="str">
        <f>登録マスターデーター!$C$2</f>
        <v>あなたの登録団体名</v>
      </c>
      <c r="B39" t="str">
        <f>'個人戦申込用（県協会）2枚目'!$G$24</f>
        <v/>
      </c>
      <c r="C39">
        <f>'個人戦申込用（県協会）2枚目'!$B$24</f>
        <v>0</v>
      </c>
      <c r="D39" t="str">
        <f>'個人戦申込用（県協会）2枚目'!$F$24&amp;" "&amp;'個人戦申込用（県協会）2枚目'!$G$24</f>
        <v xml:space="preserve"> </v>
      </c>
      <c r="E39" t="str">
        <f>'個人戦申込用（県協会）2枚目'!$F$25&amp;" "&amp;'個人戦申込用（県協会）2枚目'!$G$25</f>
        <v xml:space="preserve"> </v>
      </c>
      <c r="H39">
        <f>'個人戦申込用（県協会）2枚目'!$C$24</f>
        <v>0</v>
      </c>
      <c r="I39" t="str">
        <f>'個人戦申込用（県協会）2枚目'!$G$25</f>
        <v/>
      </c>
      <c r="J39" t="str">
        <f>'個人戦申込用（県協会）2枚目'!$F$24</f>
        <v/>
      </c>
      <c r="K39" t="str">
        <f>'個人戦申込用（県協会）2枚目'!$F$25</f>
        <v/>
      </c>
      <c r="L39" t="str">
        <f>'個人戦申込用（県協会）2枚目'!$H$24</f>
        <v/>
      </c>
      <c r="M39" t="str">
        <f>'個人戦申込用（県協会）2枚目'!$H$25</f>
        <v/>
      </c>
      <c r="N39" s="1" t="str">
        <f>'個人戦申込用（県協会）2枚目'!$I$24</f>
        <v xml:space="preserve"> </v>
      </c>
      <c r="O39" s="1" t="str">
        <f>'個人戦申込用（県協会）2枚目'!$I$25</f>
        <v xml:space="preserve"> </v>
      </c>
    </row>
    <row r="40" spans="1:15" x14ac:dyDescent="0.2">
      <c r="A40" t="str">
        <f>登録マスターデーター!$C$2</f>
        <v>あなたの登録団体名</v>
      </c>
      <c r="B40" t="str">
        <f>'個人戦申込用（県協会）2枚目'!$G$26</f>
        <v/>
      </c>
      <c r="C40">
        <f>'個人戦申込用（県協会）2枚目'!$B$26</f>
        <v>0</v>
      </c>
      <c r="D40" t="str">
        <f>'個人戦申込用（県協会）2枚目'!$F$26&amp;" "&amp;'個人戦申込用（県協会）2枚目'!$G$26</f>
        <v xml:space="preserve"> </v>
      </c>
      <c r="E40" t="str">
        <f>'個人戦申込用（県協会）2枚目'!$F$27&amp;" "&amp;'個人戦申込用（県協会）2枚目'!$G$27</f>
        <v xml:space="preserve"> </v>
      </c>
      <c r="H40">
        <f>'個人戦申込用（県協会）2枚目'!$C$26</f>
        <v>0</v>
      </c>
      <c r="I40" t="str">
        <f>'個人戦申込用（県協会）2枚目'!$G$27</f>
        <v/>
      </c>
      <c r="J40" t="str">
        <f>'個人戦申込用（県協会）2枚目'!$F$26</f>
        <v/>
      </c>
      <c r="K40" t="str">
        <f>'個人戦申込用（県協会）2枚目'!$F$27</f>
        <v/>
      </c>
      <c r="L40" t="str">
        <f>'個人戦申込用（県協会）2枚目'!$H$26</f>
        <v/>
      </c>
      <c r="M40" t="str">
        <f>'個人戦申込用（県協会）2枚目'!$H$27</f>
        <v/>
      </c>
      <c r="N40" s="1" t="str">
        <f>'個人戦申込用（県協会）2枚目'!$I$26</f>
        <v xml:space="preserve"> </v>
      </c>
      <c r="O40" s="1" t="str">
        <f>'個人戦申込用（県協会）2枚目'!$I$27</f>
        <v xml:space="preserve"> </v>
      </c>
    </row>
    <row r="41" spans="1:15" x14ac:dyDescent="0.2">
      <c r="A41" t="str">
        <f>登録マスターデーター!$C$2</f>
        <v>あなたの登録団体名</v>
      </c>
      <c r="B41" t="str">
        <f>'個人戦申込用（県協会）2枚目'!$G$28</f>
        <v/>
      </c>
      <c r="C41">
        <f>'個人戦申込用（県協会）2枚目'!$B$28</f>
        <v>0</v>
      </c>
      <c r="D41" t="str">
        <f>'個人戦申込用（県協会）2枚目'!$F$28&amp;" "&amp;'個人戦申込用（県協会）2枚目'!$G$28</f>
        <v xml:space="preserve"> </v>
      </c>
      <c r="E41" t="str">
        <f>'個人戦申込用（県協会）2枚目'!$F$29&amp;" "&amp;'個人戦申込用（県協会）2枚目'!$G$29</f>
        <v xml:space="preserve"> </v>
      </c>
      <c r="H41">
        <f>'個人戦申込用（県協会）2枚目'!$C$28</f>
        <v>0</v>
      </c>
      <c r="I41" t="str">
        <f>'個人戦申込用（県協会）2枚目'!$G$29</f>
        <v/>
      </c>
      <c r="J41" t="str">
        <f>'個人戦申込用（県協会）2枚目'!$F$28</f>
        <v/>
      </c>
      <c r="K41" t="str">
        <f>'個人戦申込用（県協会）2枚目'!$F$29</f>
        <v/>
      </c>
      <c r="L41" t="str">
        <f>'個人戦申込用（県協会）2枚目'!$H$28</f>
        <v/>
      </c>
      <c r="M41" t="str">
        <f>'個人戦申込用（県協会）2枚目'!$H$29</f>
        <v/>
      </c>
      <c r="N41" s="1" t="str">
        <f>'個人戦申込用（県協会）2枚目'!$I$28</f>
        <v xml:space="preserve"> </v>
      </c>
      <c r="O41" s="1" t="str">
        <f>'個人戦申込用（県協会）2枚目'!$I$29</f>
        <v xml:space="preserve"> </v>
      </c>
    </row>
    <row r="42" spans="1:15" x14ac:dyDescent="0.2">
      <c r="A42" t="str">
        <f>登録マスターデーター!$C$2</f>
        <v>あなたの登録団体名</v>
      </c>
      <c r="B42" t="str">
        <f>'個人戦申込用（県協会）2枚目'!$G$30</f>
        <v/>
      </c>
      <c r="C42">
        <f>'個人戦申込用（県協会）2枚目'!$B$30</f>
        <v>0</v>
      </c>
      <c r="D42" t="str">
        <f>'個人戦申込用（県協会）2枚目'!$F$30&amp;" "&amp;'個人戦申込用（県協会）2枚目'!$G$30</f>
        <v xml:space="preserve"> </v>
      </c>
      <c r="E42" t="str">
        <f>'個人戦申込用（県協会）2枚目'!$F$31&amp;" "&amp;'個人戦申込用（県協会）2枚目'!$G$31</f>
        <v xml:space="preserve"> </v>
      </c>
      <c r="H42">
        <f>'個人戦申込用（県協会）2枚目'!$C$30</f>
        <v>0</v>
      </c>
      <c r="I42" t="str">
        <f>'個人戦申込用（県協会）2枚目'!$G$31</f>
        <v/>
      </c>
      <c r="J42" t="str">
        <f>'個人戦申込用（県協会）2枚目'!$F$30</f>
        <v/>
      </c>
      <c r="K42" t="str">
        <f>'個人戦申込用（県協会）2枚目'!$F$31</f>
        <v/>
      </c>
      <c r="L42" t="str">
        <f>'個人戦申込用（県協会）2枚目'!$H$30</f>
        <v/>
      </c>
      <c r="M42" t="str">
        <f>'個人戦申込用（県協会）2枚目'!$H$31</f>
        <v/>
      </c>
      <c r="N42" s="1" t="str">
        <f>'個人戦申込用（県協会）2枚目'!$I$30</f>
        <v xml:space="preserve"> </v>
      </c>
      <c r="O42" s="1" t="str">
        <f>'個人戦申込用（県協会）2枚目'!$I$31</f>
        <v xml:space="preserve"> </v>
      </c>
    </row>
    <row r="43" spans="1:15" x14ac:dyDescent="0.2">
      <c r="A43" t="str">
        <f>登録マスターデーター!$C$2</f>
        <v>あなたの登録団体名</v>
      </c>
      <c r="B43" t="str">
        <f>'個人戦申込用（県協会）2枚目'!$G$32</f>
        <v/>
      </c>
      <c r="C43">
        <f>'個人戦申込用（県協会）2枚目'!$B$32</f>
        <v>0</v>
      </c>
      <c r="D43" t="str">
        <f>'個人戦申込用（県協会）2枚目'!$F$32&amp;" "&amp;'個人戦申込用（県協会）2枚目'!$G$32</f>
        <v xml:space="preserve"> </v>
      </c>
      <c r="E43" t="str">
        <f>'個人戦申込用（県協会）2枚目'!$F$33&amp;" "&amp;'個人戦申込用（県協会）2枚目'!$G$33</f>
        <v xml:space="preserve"> </v>
      </c>
      <c r="H43">
        <f>'個人戦申込用（県協会）2枚目'!$C$32</f>
        <v>0</v>
      </c>
      <c r="I43" t="str">
        <f>'個人戦申込用（県協会）2枚目'!$G$33</f>
        <v/>
      </c>
      <c r="J43" t="str">
        <f>'個人戦申込用（県協会）2枚目'!$F$32</f>
        <v/>
      </c>
      <c r="K43" t="str">
        <f>'個人戦申込用（県協会）2枚目'!$F$33</f>
        <v/>
      </c>
      <c r="L43" t="str">
        <f>'個人戦申込用（県協会）2枚目'!$H$32</f>
        <v/>
      </c>
      <c r="M43" t="str">
        <f>'個人戦申込用（県協会）2枚目'!$H$33</f>
        <v/>
      </c>
      <c r="N43" s="1" t="str">
        <f>'個人戦申込用（県協会）2枚目'!$I$32</f>
        <v xml:space="preserve"> </v>
      </c>
      <c r="O43" s="1" t="str">
        <f>'個人戦申込用（県協会）2枚目'!$I$33</f>
        <v xml:space="preserve"> </v>
      </c>
    </row>
    <row r="44" spans="1:15" x14ac:dyDescent="0.2">
      <c r="A44" t="str">
        <f>登録マスターデーター!$C$2</f>
        <v>あなたの登録団体名</v>
      </c>
      <c r="B44" t="str">
        <f>'個人戦申込用（県協会）2枚目'!$G$34</f>
        <v/>
      </c>
      <c r="C44">
        <f>'個人戦申込用（県協会）2枚目'!$B$34</f>
        <v>0</v>
      </c>
      <c r="D44" t="str">
        <f>'個人戦申込用（県協会）2枚目'!$F$34&amp;" "&amp;'個人戦申込用（県協会）2枚目'!$G$34</f>
        <v xml:space="preserve"> </v>
      </c>
      <c r="E44" t="str">
        <f>'個人戦申込用（県協会）2枚目'!$F$35&amp;" "&amp;'個人戦申込用（県協会）2枚目'!$G$35</f>
        <v xml:space="preserve"> </v>
      </c>
      <c r="H44">
        <f>'個人戦申込用（県協会）2枚目'!$C$34</f>
        <v>0</v>
      </c>
      <c r="I44" t="str">
        <f>'個人戦申込用（県協会）2枚目'!$G$35</f>
        <v/>
      </c>
      <c r="J44" t="str">
        <f>'個人戦申込用（県協会）2枚目'!$F$34</f>
        <v/>
      </c>
      <c r="K44" t="str">
        <f>'個人戦申込用（県協会）2枚目'!$F$35</f>
        <v/>
      </c>
      <c r="L44" t="str">
        <f>'個人戦申込用（県協会）2枚目'!$H$34</f>
        <v/>
      </c>
      <c r="M44" t="str">
        <f>'個人戦申込用（県協会）2枚目'!$H$35</f>
        <v/>
      </c>
      <c r="N44" s="1" t="str">
        <f>'個人戦申込用（県協会）2枚目'!$I$34</f>
        <v xml:space="preserve"> </v>
      </c>
      <c r="O44" s="1" t="str">
        <f>'個人戦申込用（県協会）2枚目'!$I$35</f>
        <v xml:space="preserve"> </v>
      </c>
    </row>
    <row r="45" spans="1:15" x14ac:dyDescent="0.2">
      <c r="A45" t="str">
        <f>登録マスターデーター!$C$2</f>
        <v>あなたの登録団体名</v>
      </c>
      <c r="B45" t="str">
        <f>'個人戦申込用（県協会）3枚目'!$G$10</f>
        <v/>
      </c>
      <c r="C45">
        <f>'個人戦申込用（県協会）3枚目'!$B$10</f>
        <v>0</v>
      </c>
      <c r="D45" t="str">
        <f>'個人戦申込用（県協会）3枚目'!$F$10&amp;" "&amp;'個人戦申込用（県協会）3枚目'!$G$10</f>
        <v xml:space="preserve"> </v>
      </c>
      <c r="E45" t="str">
        <f>'個人戦申込用（県協会）3枚目'!$F$11&amp;" "&amp;'個人戦申込用（県協会）3枚目'!$G$11</f>
        <v xml:space="preserve"> </v>
      </c>
      <c r="H45">
        <f>'個人戦申込用（県協会）3枚目'!$C$10</f>
        <v>0</v>
      </c>
      <c r="I45" t="str">
        <f>'個人戦申込用（県協会）3枚目'!$G$11</f>
        <v/>
      </c>
      <c r="J45" t="str">
        <f>'個人戦申込用（県協会）3枚目'!$F$10</f>
        <v/>
      </c>
      <c r="K45" t="str">
        <f>'個人戦申込用（県協会）3枚目'!$F$11</f>
        <v/>
      </c>
      <c r="L45" t="str">
        <f>'個人戦申込用（県協会）3枚目'!$H$10</f>
        <v/>
      </c>
      <c r="M45" t="str">
        <f>'個人戦申込用（県協会）3枚目'!$H$11</f>
        <v/>
      </c>
      <c r="N45" s="1" t="str">
        <f>'個人戦申込用（県協会）3枚目'!$I$10</f>
        <v xml:space="preserve"> </v>
      </c>
      <c r="O45" s="1" t="str">
        <f>'個人戦申込用（県協会）3枚目'!$I$11</f>
        <v xml:space="preserve"> </v>
      </c>
    </row>
    <row r="46" spans="1:15" x14ac:dyDescent="0.2">
      <c r="A46" t="str">
        <f>登録マスターデーター!$C$2</f>
        <v>あなたの登録団体名</v>
      </c>
      <c r="B46" t="str">
        <f>'個人戦申込用（県協会）3枚目'!$G$12</f>
        <v/>
      </c>
      <c r="C46">
        <f>'個人戦申込用（県協会）3枚目'!$B$12</f>
        <v>0</v>
      </c>
      <c r="D46" t="str">
        <f>'個人戦申込用（県協会）3枚目'!$F$12&amp;" "&amp;'個人戦申込用（県協会）3枚目'!$G$12</f>
        <v xml:space="preserve"> </v>
      </c>
      <c r="E46" t="str">
        <f>'個人戦申込用（県協会）3枚目'!$F$13&amp;" "&amp;'個人戦申込用（県協会）3枚目'!$G$13</f>
        <v xml:space="preserve"> </v>
      </c>
      <c r="H46">
        <f>'個人戦申込用（県協会）3枚目'!$C$12</f>
        <v>0</v>
      </c>
      <c r="I46" t="str">
        <f>'個人戦申込用（県協会）3枚目'!$G$13</f>
        <v/>
      </c>
      <c r="J46" t="str">
        <f>'個人戦申込用（県協会）3枚目'!$F$12</f>
        <v/>
      </c>
      <c r="K46" t="str">
        <f>'個人戦申込用（県協会）3枚目'!$F$13</f>
        <v/>
      </c>
      <c r="L46" t="str">
        <f>'個人戦申込用（県協会）3枚目'!$H$12</f>
        <v/>
      </c>
      <c r="M46" t="str">
        <f>'個人戦申込用（県協会）3枚目'!$H$13</f>
        <v/>
      </c>
      <c r="N46" s="1" t="str">
        <f>'個人戦申込用（県協会）3枚目'!$I$12</f>
        <v xml:space="preserve"> </v>
      </c>
      <c r="O46" s="1" t="str">
        <f>'個人戦申込用（県協会）3枚目'!$I$13</f>
        <v xml:space="preserve"> </v>
      </c>
    </row>
    <row r="47" spans="1:15" x14ac:dyDescent="0.2">
      <c r="A47" t="str">
        <f>登録マスターデーター!$C$2</f>
        <v>あなたの登録団体名</v>
      </c>
      <c r="B47" t="str">
        <f>'個人戦申込用（県協会）3枚目'!$G$14</f>
        <v/>
      </c>
      <c r="C47">
        <f>'個人戦申込用（県協会）3枚目'!$B$14</f>
        <v>0</v>
      </c>
      <c r="D47" t="str">
        <f>'個人戦申込用（県協会）3枚目'!$F$14&amp;" "&amp;'個人戦申込用（県協会）3枚目'!$G$14</f>
        <v xml:space="preserve"> </v>
      </c>
      <c r="E47" t="str">
        <f>'個人戦申込用（県協会）3枚目'!$F$15&amp;" "&amp;'個人戦申込用（県協会）3枚目'!$G$15</f>
        <v xml:space="preserve"> </v>
      </c>
      <c r="H47">
        <f>'個人戦申込用（県協会）3枚目'!$C$14</f>
        <v>0</v>
      </c>
      <c r="I47" t="str">
        <f>'個人戦申込用（県協会）3枚目'!$G$15</f>
        <v/>
      </c>
      <c r="J47" t="str">
        <f>'個人戦申込用（県協会）3枚目'!$F$14</f>
        <v/>
      </c>
      <c r="K47" t="str">
        <f>'個人戦申込用（県協会）3枚目'!$F$15</f>
        <v/>
      </c>
      <c r="L47" t="str">
        <f>'個人戦申込用（県協会）3枚目'!$H$14</f>
        <v/>
      </c>
      <c r="M47" t="str">
        <f>'個人戦申込用（県協会）3枚目'!$H$15</f>
        <v/>
      </c>
      <c r="N47" s="1" t="str">
        <f>'個人戦申込用（県協会）3枚目'!$I$14</f>
        <v xml:space="preserve"> </v>
      </c>
      <c r="O47" s="1" t="str">
        <f>'個人戦申込用（県協会）3枚目'!$I$15</f>
        <v xml:space="preserve"> </v>
      </c>
    </row>
    <row r="48" spans="1:15" x14ac:dyDescent="0.2">
      <c r="A48" t="str">
        <f>登録マスターデーター!$C$2</f>
        <v>あなたの登録団体名</v>
      </c>
      <c r="B48" t="str">
        <f>'個人戦申込用（県協会）3枚目'!$G$16</f>
        <v/>
      </c>
      <c r="C48">
        <f>'個人戦申込用（県協会）3枚目'!$B$16</f>
        <v>0</v>
      </c>
      <c r="D48" t="str">
        <f>'個人戦申込用（県協会）3枚目'!$F$16&amp;" "&amp;'個人戦申込用（県協会）3枚目'!$G$16</f>
        <v xml:space="preserve"> </v>
      </c>
      <c r="E48" t="str">
        <f>'個人戦申込用（県協会）3枚目'!$F$17&amp;" "&amp;'個人戦申込用（県協会）3枚目'!$G$17</f>
        <v xml:space="preserve"> </v>
      </c>
      <c r="H48">
        <f>'個人戦申込用（県協会）3枚目'!$C$16</f>
        <v>0</v>
      </c>
      <c r="I48" t="str">
        <f>'個人戦申込用（県協会）3枚目'!$G$17</f>
        <v/>
      </c>
      <c r="J48" t="str">
        <f>'個人戦申込用（県協会）3枚目'!$F$16</f>
        <v/>
      </c>
      <c r="K48" t="str">
        <f>'個人戦申込用（県協会）3枚目'!$F$17</f>
        <v/>
      </c>
      <c r="L48" t="str">
        <f>'個人戦申込用（県協会）3枚目'!$H$16</f>
        <v/>
      </c>
      <c r="M48" t="str">
        <f>'個人戦申込用（県協会）3枚目'!$H$17</f>
        <v/>
      </c>
      <c r="N48" s="1" t="str">
        <f>'個人戦申込用（県協会）3枚目'!$I$16</f>
        <v xml:space="preserve"> </v>
      </c>
      <c r="O48" s="1" t="str">
        <f>'個人戦申込用（県協会）3枚目'!$I$17</f>
        <v xml:space="preserve"> </v>
      </c>
    </row>
    <row r="49" spans="1:15" x14ac:dyDescent="0.2">
      <c r="A49" t="str">
        <f>登録マスターデーター!$C$2</f>
        <v>あなたの登録団体名</v>
      </c>
      <c r="B49" t="str">
        <f>'個人戦申込用（県協会）3枚目'!$G$18</f>
        <v/>
      </c>
      <c r="C49">
        <f>'個人戦申込用（県協会）3枚目'!$B$18</f>
        <v>0</v>
      </c>
      <c r="D49" t="str">
        <f>'個人戦申込用（県協会）3枚目'!$F$18&amp;" "&amp;'個人戦申込用（県協会）3枚目'!$G$18</f>
        <v xml:space="preserve"> </v>
      </c>
      <c r="E49" t="str">
        <f>'個人戦申込用（県協会）3枚目'!$F$19&amp;" "&amp;'個人戦申込用（県協会）3枚目'!$G$19</f>
        <v xml:space="preserve"> </v>
      </c>
      <c r="H49">
        <f>'個人戦申込用（県協会）3枚目'!$C$18</f>
        <v>0</v>
      </c>
      <c r="I49" t="str">
        <f>'個人戦申込用（県協会）3枚目'!$G$19</f>
        <v/>
      </c>
      <c r="J49" t="str">
        <f>'個人戦申込用（県協会）3枚目'!$F$18</f>
        <v/>
      </c>
      <c r="K49" t="str">
        <f>'個人戦申込用（県協会）3枚目'!$F$19</f>
        <v/>
      </c>
      <c r="L49" t="str">
        <f>'個人戦申込用（県協会）3枚目'!$H$18</f>
        <v/>
      </c>
      <c r="M49" t="str">
        <f>'個人戦申込用（県協会）3枚目'!$H$19</f>
        <v/>
      </c>
      <c r="N49" s="1" t="str">
        <f>'個人戦申込用（県協会）3枚目'!$I$18</f>
        <v xml:space="preserve"> </v>
      </c>
      <c r="O49" s="1" t="str">
        <f>'個人戦申込用（県協会）3枚目'!$I$19</f>
        <v xml:space="preserve"> </v>
      </c>
    </row>
    <row r="50" spans="1:15" x14ac:dyDescent="0.2">
      <c r="A50" t="str">
        <f>登録マスターデーター!$C$2</f>
        <v>あなたの登録団体名</v>
      </c>
      <c r="B50" t="str">
        <f>'個人戦申込用（県協会）3枚目'!$G$20</f>
        <v/>
      </c>
      <c r="C50">
        <f>'個人戦申込用（県協会）3枚目'!$B$20</f>
        <v>0</v>
      </c>
      <c r="D50" t="str">
        <f>'個人戦申込用（県協会）3枚目'!$F$20&amp;" "&amp;'個人戦申込用（県協会）3枚目'!$G$20</f>
        <v xml:space="preserve"> </v>
      </c>
      <c r="E50" t="str">
        <f>'個人戦申込用（県協会）3枚目'!$F$21&amp;" "&amp;'個人戦申込用（県協会）3枚目'!$G$21</f>
        <v xml:space="preserve"> </v>
      </c>
      <c r="H50">
        <f>'個人戦申込用（県協会）3枚目'!$C$20</f>
        <v>0</v>
      </c>
      <c r="I50" t="str">
        <f>'個人戦申込用（県協会）3枚目'!$G$21</f>
        <v/>
      </c>
      <c r="J50" t="str">
        <f>'個人戦申込用（県協会）3枚目'!$F$20</f>
        <v/>
      </c>
      <c r="K50" t="str">
        <f>'個人戦申込用（県協会）3枚目'!$F$21</f>
        <v/>
      </c>
      <c r="L50" t="str">
        <f>'個人戦申込用（県協会）3枚目'!$H$20</f>
        <v/>
      </c>
      <c r="M50" t="str">
        <f>'個人戦申込用（県協会）3枚目'!$H$21</f>
        <v/>
      </c>
      <c r="N50" s="1" t="str">
        <f>'個人戦申込用（県協会）3枚目'!$I$20</f>
        <v xml:space="preserve"> </v>
      </c>
      <c r="O50" s="1" t="str">
        <f>'個人戦申込用（県協会）3枚目'!$I$21</f>
        <v xml:space="preserve"> </v>
      </c>
    </row>
    <row r="51" spans="1:15" x14ac:dyDescent="0.2">
      <c r="A51" t="str">
        <f>登録マスターデーター!$C$2</f>
        <v>あなたの登録団体名</v>
      </c>
      <c r="B51" t="str">
        <f>'個人戦申込用（県協会）3枚目'!$G$22</f>
        <v/>
      </c>
      <c r="C51">
        <f>'個人戦申込用（県協会）3枚目'!$B$22</f>
        <v>0</v>
      </c>
      <c r="D51" t="str">
        <f>'個人戦申込用（県協会）3枚目'!$F$22&amp;" "&amp;'個人戦申込用（県協会）3枚目'!$G$22</f>
        <v xml:space="preserve"> </v>
      </c>
      <c r="E51" t="str">
        <f>'個人戦申込用（県協会）3枚目'!$F$23&amp;" "&amp;'個人戦申込用（県協会）3枚目'!$G$23</f>
        <v xml:space="preserve"> </v>
      </c>
      <c r="H51">
        <f>'個人戦申込用（県協会）3枚目'!$C$22</f>
        <v>0</v>
      </c>
      <c r="I51" t="str">
        <f>'個人戦申込用（県協会）3枚目'!$G$23</f>
        <v/>
      </c>
      <c r="J51" t="str">
        <f>'個人戦申込用（県協会）3枚目'!$F$22</f>
        <v/>
      </c>
      <c r="K51" t="str">
        <f>'個人戦申込用（県協会）3枚目'!$F$23</f>
        <v/>
      </c>
      <c r="L51" t="str">
        <f>'個人戦申込用（県協会）3枚目'!$H$22</f>
        <v/>
      </c>
      <c r="M51" t="str">
        <f>'個人戦申込用（県協会）3枚目'!$H$23</f>
        <v/>
      </c>
      <c r="N51" s="1" t="str">
        <f>'個人戦申込用（県協会）3枚目'!$I$22</f>
        <v xml:space="preserve"> </v>
      </c>
      <c r="O51" s="1" t="str">
        <f>'個人戦申込用（県協会）3枚目'!$I$23</f>
        <v xml:space="preserve"> </v>
      </c>
    </row>
    <row r="52" spans="1:15" x14ac:dyDescent="0.2">
      <c r="A52" t="str">
        <f>登録マスターデーター!$C$2</f>
        <v>あなたの登録団体名</v>
      </c>
      <c r="B52" t="str">
        <f>'個人戦申込用（県協会）3枚目'!$G$24</f>
        <v/>
      </c>
      <c r="C52">
        <f>'個人戦申込用（県協会）3枚目'!$B$24</f>
        <v>0</v>
      </c>
      <c r="D52" t="str">
        <f>'個人戦申込用（県協会）3枚目'!$F$24&amp;" "&amp;'個人戦申込用（県協会）3枚目'!$G$24</f>
        <v xml:space="preserve"> </v>
      </c>
      <c r="E52" t="str">
        <f>'個人戦申込用（県協会）3枚目'!$F$25&amp;" "&amp;'個人戦申込用（県協会）3枚目'!$G$25</f>
        <v xml:space="preserve"> </v>
      </c>
      <c r="H52">
        <f>'個人戦申込用（県協会）3枚目'!$C$24</f>
        <v>0</v>
      </c>
      <c r="I52" t="str">
        <f>'個人戦申込用（県協会）3枚目'!$G$25</f>
        <v/>
      </c>
      <c r="J52" t="str">
        <f>'個人戦申込用（県協会）3枚目'!$F$24</f>
        <v/>
      </c>
      <c r="K52" t="str">
        <f>'個人戦申込用（県協会）3枚目'!$F$25</f>
        <v/>
      </c>
      <c r="L52" t="str">
        <f>'個人戦申込用（県協会）3枚目'!$H$24</f>
        <v/>
      </c>
      <c r="M52" t="str">
        <f>'個人戦申込用（県協会）3枚目'!$H$25</f>
        <v/>
      </c>
      <c r="N52" s="1" t="str">
        <f>'個人戦申込用（県協会）3枚目'!$I$24</f>
        <v xml:space="preserve"> </v>
      </c>
      <c r="O52" s="1" t="str">
        <f>'個人戦申込用（県協会）3枚目'!$I$25</f>
        <v xml:space="preserve"> </v>
      </c>
    </row>
    <row r="53" spans="1:15" x14ac:dyDescent="0.2">
      <c r="A53" t="str">
        <f>登録マスターデーター!$C$2</f>
        <v>あなたの登録団体名</v>
      </c>
      <c r="B53" t="str">
        <f>'個人戦申込用（県協会）3枚目'!$G$26</f>
        <v/>
      </c>
      <c r="C53">
        <f>'個人戦申込用（県協会）3枚目'!$B$26</f>
        <v>0</v>
      </c>
      <c r="D53" t="str">
        <f>'個人戦申込用（県協会）3枚目'!$F$26&amp;" "&amp;'個人戦申込用（県協会）3枚目'!$G$26</f>
        <v xml:space="preserve"> </v>
      </c>
      <c r="E53" t="str">
        <f>'個人戦申込用（県協会）3枚目'!$F$27&amp;" "&amp;'個人戦申込用（県協会）3枚目'!$G$27</f>
        <v xml:space="preserve"> </v>
      </c>
      <c r="H53">
        <f>'個人戦申込用（県協会）3枚目'!$C$26</f>
        <v>0</v>
      </c>
      <c r="I53" t="str">
        <f>'個人戦申込用（県協会）3枚目'!$G$27</f>
        <v/>
      </c>
      <c r="J53" t="str">
        <f>'個人戦申込用（県協会）3枚目'!$F$26</f>
        <v/>
      </c>
      <c r="K53" t="str">
        <f>'個人戦申込用（県協会）3枚目'!$F$27</f>
        <v/>
      </c>
      <c r="L53" t="str">
        <f>'個人戦申込用（県協会）3枚目'!$H$26</f>
        <v/>
      </c>
      <c r="M53" t="str">
        <f>'個人戦申込用（県協会）3枚目'!$H$27</f>
        <v/>
      </c>
      <c r="N53" s="1" t="str">
        <f>'個人戦申込用（県協会）3枚目'!$I$26</f>
        <v xml:space="preserve"> </v>
      </c>
      <c r="O53" s="1" t="str">
        <f>'個人戦申込用（県協会）3枚目'!$I$27</f>
        <v xml:space="preserve"> </v>
      </c>
    </row>
    <row r="54" spans="1:15" x14ac:dyDescent="0.2">
      <c r="A54" t="str">
        <f>登録マスターデーター!$C$2</f>
        <v>あなたの登録団体名</v>
      </c>
      <c r="B54" t="str">
        <f>'個人戦申込用（県協会）3枚目'!$G$28</f>
        <v/>
      </c>
      <c r="C54">
        <f>'個人戦申込用（県協会）3枚目'!$B$28</f>
        <v>0</v>
      </c>
      <c r="D54" t="str">
        <f>'個人戦申込用（県協会）3枚目'!$F$28&amp;" "&amp;'個人戦申込用（県協会）3枚目'!$G$28</f>
        <v xml:space="preserve"> </v>
      </c>
      <c r="E54" t="str">
        <f>'個人戦申込用（県協会）3枚目'!$F$29&amp;" "&amp;'個人戦申込用（県協会）3枚目'!$G$29</f>
        <v xml:space="preserve"> </v>
      </c>
      <c r="H54">
        <f>'個人戦申込用（県協会）3枚目'!$C$28</f>
        <v>0</v>
      </c>
      <c r="I54" t="str">
        <f>'個人戦申込用（県協会）3枚目'!$G$29</f>
        <v/>
      </c>
      <c r="J54" t="str">
        <f>'個人戦申込用（県協会）3枚目'!$F$28</f>
        <v/>
      </c>
      <c r="K54" t="str">
        <f>'個人戦申込用（県協会）3枚目'!$F$29</f>
        <v/>
      </c>
      <c r="L54" t="str">
        <f>'個人戦申込用（県協会）3枚目'!$H$28</f>
        <v/>
      </c>
      <c r="M54" t="str">
        <f>'個人戦申込用（県協会）3枚目'!$H$29</f>
        <v/>
      </c>
      <c r="N54" s="1" t="str">
        <f>'個人戦申込用（県協会）3枚目'!$I$28</f>
        <v xml:space="preserve"> </v>
      </c>
      <c r="O54" s="1" t="str">
        <f>'個人戦申込用（県協会）3枚目'!$I$29</f>
        <v xml:space="preserve"> </v>
      </c>
    </row>
    <row r="55" spans="1:15" x14ac:dyDescent="0.2">
      <c r="A55" t="str">
        <f>登録マスターデーター!$C$2</f>
        <v>あなたの登録団体名</v>
      </c>
      <c r="B55" t="str">
        <f>'個人戦申込用（県協会）3枚目'!$G$30</f>
        <v/>
      </c>
      <c r="C55">
        <f>'個人戦申込用（県協会）3枚目'!$B$30</f>
        <v>0</v>
      </c>
      <c r="D55" t="str">
        <f>'個人戦申込用（県協会）3枚目'!$F$30&amp;" "&amp;'個人戦申込用（県協会）3枚目'!$G$30</f>
        <v xml:space="preserve"> </v>
      </c>
      <c r="E55" t="str">
        <f>'個人戦申込用（県協会）3枚目'!$F$31&amp;" "&amp;'個人戦申込用（県協会）3枚目'!$G$31</f>
        <v xml:space="preserve"> </v>
      </c>
      <c r="H55">
        <f>'個人戦申込用（県協会）3枚目'!$C$30</f>
        <v>0</v>
      </c>
      <c r="I55" t="str">
        <f>'個人戦申込用（県協会）3枚目'!$G$31</f>
        <v/>
      </c>
      <c r="J55" t="str">
        <f>'個人戦申込用（県協会）3枚目'!$F$30</f>
        <v/>
      </c>
      <c r="K55" t="str">
        <f>'個人戦申込用（県協会）3枚目'!$F$31</f>
        <v/>
      </c>
      <c r="L55" t="str">
        <f>'個人戦申込用（県協会）3枚目'!$H$30</f>
        <v/>
      </c>
      <c r="M55" t="str">
        <f>'個人戦申込用（県協会）3枚目'!$H$31</f>
        <v/>
      </c>
      <c r="N55" s="1" t="str">
        <f>'個人戦申込用（県協会）3枚目'!$I$30</f>
        <v xml:space="preserve"> </v>
      </c>
      <c r="O55" s="1" t="str">
        <f>'個人戦申込用（県協会）3枚目'!$I$31</f>
        <v xml:space="preserve"> </v>
      </c>
    </row>
    <row r="56" spans="1:15" x14ac:dyDescent="0.2">
      <c r="A56" t="str">
        <f>登録マスターデーター!$C$2</f>
        <v>あなたの登録団体名</v>
      </c>
      <c r="B56" t="str">
        <f>'個人戦申込用（県協会）3枚目'!$G$32</f>
        <v/>
      </c>
      <c r="C56">
        <f>'個人戦申込用（県協会）3枚目'!$B$32</f>
        <v>0</v>
      </c>
      <c r="D56" t="str">
        <f>'個人戦申込用（県協会）3枚目'!$F$32&amp;" "&amp;'個人戦申込用（県協会）3枚目'!$G$32</f>
        <v xml:space="preserve"> </v>
      </c>
      <c r="E56" t="str">
        <f>'個人戦申込用（県協会）3枚目'!$F$33&amp;" "&amp;'個人戦申込用（県協会）3枚目'!$G$33</f>
        <v xml:space="preserve"> </v>
      </c>
      <c r="H56">
        <f>'個人戦申込用（県協会）3枚目'!$C$32</f>
        <v>0</v>
      </c>
      <c r="I56" t="str">
        <f>'個人戦申込用（県協会）3枚目'!$G$33</f>
        <v/>
      </c>
      <c r="J56" t="str">
        <f>'個人戦申込用（県協会）3枚目'!$F$32</f>
        <v/>
      </c>
      <c r="K56" t="str">
        <f>'個人戦申込用（県協会）3枚目'!$F$33</f>
        <v/>
      </c>
      <c r="L56" t="str">
        <f>'個人戦申込用（県協会）3枚目'!$H$32</f>
        <v/>
      </c>
      <c r="M56" t="str">
        <f>'個人戦申込用（県協会）3枚目'!$H$33</f>
        <v/>
      </c>
      <c r="N56" s="1" t="str">
        <f>'個人戦申込用（県協会）3枚目'!$I$32</f>
        <v xml:space="preserve"> </v>
      </c>
      <c r="O56" s="1" t="str">
        <f>'個人戦申込用（県協会）3枚目'!$I$33</f>
        <v xml:space="preserve"> </v>
      </c>
    </row>
    <row r="57" spans="1:15" x14ac:dyDescent="0.2">
      <c r="A57" t="str">
        <f>登録マスターデーター!$C$2</f>
        <v>あなたの登録団体名</v>
      </c>
      <c r="B57" t="str">
        <f>'個人戦申込用（県協会）3枚目'!$G$34</f>
        <v/>
      </c>
      <c r="C57">
        <f>'個人戦申込用（県協会）3枚目'!$B$34</f>
        <v>0</v>
      </c>
      <c r="D57" t="str">
        <f>'個人戦申込用（県協会）3枚目'!$F$34&amp;" "&amp;'個人戦申込用（県協会）3枚目'!$G$34</f>
        <v xml:space="preserve"> </v>
      </c>
      <c r="E57" t="str">
        <f>'個人戦申込用（県協会）3枚目'!$F$35&amp;" "&amp;'個人戦申込用（県協会）3枚目'!$G$35</f>
        <v xml:space="preserve"> </v>
      </c>
      <c r="H57">
        <f>'個人戦申込用（県協会）3枚目'!$C$34</f>
        <v>0</v>
      </c>
      <c r="I57" t="str">
        <f>'個人戦申込用（県協会）3枚目'!$G$35</f>
        <v/>
      </c>
      <c r="J57" t="str">
        <f>'個人戦申込用（県協会）3枚目'!$F$34</f>
        <v/>
      </c>
      <c r="K57" t="str">
        <f>'個人戦申込用（県協会）3枚目'!$F$35</f>
        <v/>
      </c>
      <c r="L57" t="str">
        <f>'個人戦申込用（県協会）3枚目'!$H$34</f>
        <v/>
      </c>
      <c r="M57" t="str">
        <f>'個人戦申込用（県協会）3枚目'!$H$35</f>
        <v/>
      </c>
      <c r="N57" s="1" t="str">
        <f>'個人戦申込用（県協会）3枚目'!$I$34</f>
        <v xml:space="preserve"> </v>
      </c>
      <c r="O57" s="1" t="str">
        <f>'個人戦申込用（県協会）3枚目'!$I$35</f>
        <v xml:space="preserve"> </v>
      </c>
    </row>
  </sheetData>
  <sheetProtection password="CC6B" sheet="1" objects="1" scenarios="1"/>
  <phoneticPr fontId="3"/>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8"/>
  </sheetPr>
  <dimension ref="A1:AF27"/>
  <sheetViews>
    <sheetView workbookViewId="0">
      <selection activeCell="B32" sqref="B32"/>
    </sheetView>
  </sheetViews>
  <sheetFormatPr defaultRowHeight="13.2" x14ac:dyDescent="0.2"/>
  <cols>
    <col min="1" max="8" width="17.109375" customWidth="1"/>
    <col min="9" max="9" width="16.33203125" customWidth="1"/>
    <col min="14" max="15" width="10.6640625" style="1" customWidth="1"/>
    <col min="24" max="24" width="10.6640625" customWidth="1"/>
    <col min="31" max="31" width="10.6640625" customWidth="1"/>
    <col min="32" max="32" width="11.88671875" customWidth="1"/>
  </cols>
  <sheetData>
    <row r="1" spans="1:32" ht="26.4" x14ac:dyDescent="0.2">
      <c r="A1" t="s">
        <v>125</v>
      </c>
      <c r="B1" t="s">
        <v>124</v>
      </c>
      <c r="C1" s="127" t="s">
        <v>118</v>
      </c>
      <c r="D1" t="s">
        <v>119</v>
      </c>
      <c r="E1" t="s">
        <v>120</v>
      </c>
      <c r="F1" s="127" t="s">
        <v>121</v>
      </c>
      <c r="G1" s="127" t="s">
        <v>122</v>
      </c>
      <c r="H1" t="s">
        <v>123</v>
      </c>
      <c r="I1" t="s">
        <v>126</v>
      </c>
      <c r="J1" t="s">
        <v>127</v>
      </c>
      <c r="K1" t="s">
        <v>128</v>
      </c>
      <c r="L1" t="s">
        <v>129</v>
      </c>
      <c r="M1" t="s">
        <v>130</v>
      </c>
      <c r="N1" s="1" t="s">
        <v>392</v>
      </c>
      <c r="O1" s="1" t="s">
        <v>393</v>
      </c>
      <c r="P1" s="248" t="s">
        <v>407</v>
      </c>
      <c r="Q1" s="248" t="s">
        <v>408</v>
      </c>
      <c r="R1" s="248" t="s">
        <v>410</v>
      </c>
      <c r="S1" s="248" t="s">
        <v>411</v>
      </c>
      <c r="T1" s="248" t="s">
        <v>412</v>
      </c>
      <c r="U1" s="248" t="s">
        <v>413</v>
      </c>
      <c r="V1" s="248" t="s">
        <v>414</v>
      </c>
      <c r="W1" s="248" t="s">
        <v>415</v>
      </c>
      <c r="X1" s="248" t="s">
        <v>416</v>
      </c>
      <c r="Y1" s="248" t="s">
        <v>417</v>
      </c>
      <c r="Z1" s="248" t="s">
        <v>418</v>
      </c>
      <c r="AA1" s="248" t="s">
        <v>419</v>
      </c>
      <c r="AB1" s="248" t="s">
        <v>420</v>
      </c>
      <c r="AC1" s="248" t="s">
        <v>421</v>
      </c>
      <c r="AD1" s="248" t="s">
        <v>422</v>
      </c>
      <c r="AE1" s="248" t="s">
        <v>423</v>
      </c>
      <c r="AF1" s="248" t="s">
        <v>409</v>
      </c>
    </row>
    <row r="2" spans="1:32" x14ac:dyDescent="0.2">
      <c r="A2" t="str">
        <f>登録マスターデーター!$C$10</f>
        <v>あなたの登録団体名</v>
      </c>
      <c r="B2" t="str">
        <f>'個人戦申込用（県協会）カーニバル１枚目'!G10</f>
        <v/>
      </c>
      <c r="C2">
        <f>'個人戦申込用（県協会）カーニバル１枚目'!B10</f>
        <v>0</v>
      </c>
      <c r="D2" t="str">
        <f>'個人戦申込用（県協会）カーニバル１枚目'!F10&amp;" "&amp;B2</f>
        <v xml:space="preserve"> </v>
      </c>
      <c r="E2" t="str">
        <f>'個人戦申込用（県協会）カーニバル１枚目'!F11&amp;" "&amp;I2</f>
        <v xml:space="preserve"> </v>
      </c>
      <c r="H2">
        <f>'個人戦申込用（県協会）カーニバル１枚目'!C10</f>
        <v>0</v>
      </c>
      <c r="I2" t="str">
        <f>'個人戦申込用（県協会）カーニバル１枚目'!G11</f>
        <v/>
      </c>
      <c r="J2" t="str">
        <f>'個人戦申込用（県協会）カーニバル１枚目'!F10</f>
        <v/>
      </c>
      <c r="K2" t="str">
        <f>'個人戦申込用（県協会）カーニバル１枚目'!F11</f>
        <v/>
      </c>
      <c r="L2" t="str">
        <f>'個人戦申込用（県協会）カーニバル１枚目'!H10</f>
        <v/>
      </c>
      <c r="M2" t="str">
        <f>'個人戦申込用（県協会）カーニバル１枚目'!H11</f>
        <v/>
      </c>
      <c r="N2" s="1" t="str">
        <f>'個人戦申込用（県協会）カーニバル１枚目'!I10</f>
        <v xml:space="preserve"> </v>
      </c>
      <c r="O2" s="1" t="str">
        <f>'個人戦申込用（県協会）カーニバル１枚目'!I11</f>
        <v xml:space="preserve"> </v>
      </c>
      <c r="R2">
        <f>'個人戦申込用（県協会）カーニバル１枚目'!G42</f>
        <v>0</v>
      </c>
      <c r="S2">
        <f>'個人戦申込用（県協会）カーニバル１枚目'!G43</f>
        <v>0</v>
      </c>
      <c r="T2">
        <f>'個人戦申込用（県協会）カーニバル１枚目'!G44</f>
        <v>0</v>
      </c>
      <c r="U2">
        <f>'個人戦申込用（県協会）カーニバル１枚目'!G45</f>
        <v>0</v>
      </c>
      <c r="V2">
        <f>'個人戦申込用（県協会）カーニバル１枚目'!G46</f>
        <v>0</v>
      </c>
      <c r="W2">
        <f>'個人戦申込用（県協会）カーニバル１枚目'!G47</f>
        <v>0</v>
      </c>
      <c r="X2" s="247">
        <f>'個人戦申込用（県協会）カーニバル１枚目'!I48</f>
        <v>0</v>
      </c>
      <c r="Y2">
        <f>'個人戦申込用（県協会）カーニバル２枚目'!G42</f>
        <v>0</v>
      </c>
      <c r="Z2">
        <f>'個人戦申込用（県協会）カーニバル２枚目'!G43</f>
        <v>0</v>
      </c>
      <c r="AA2">
        <f>'個人戦申込用（県協会）カーニバル２枚目'!G44</f>
        <v>0</v>
      </c>
      <c r="AB2">
        <f>'個人戦申込用（県協会）カーニバル２枚目'!G45</f>
        <v>0</v>
      </c>
      <c r="AC2">
        <f>'個人戦申込用（県協会）カーニバル２枚目'!G46</f>
        <v>0</v>
      </c>
      <c r="AD2">
        <f>'個人戦申込用（県協会）カーニバル２枚目'!G47</f>
        <v>0</v>
      </c>
      <c r="AE2" s="247">
        <f>'個人戦申込用（県協会）カーニバル２枚目'!I48</f>
        <v>0</v>
      </c>
      <c r="AF2" s="247">
        <f>X2+AE2</f>
        <v>0</v>
      </c>
    </row>
    <row r="3" spans="1:32" x14ac:dyDescent="0.2">
      <c r="A3" t="str">
        <f>登録マスターデーター!$C$10</f>
        <v>あなたの登録団体名</v>
      </c>
      <c r="B3" t="str">
        <f>'個人戦申込用（県協会）カーニバル１枚目'!G12</f>
        <v/>
      </c>
      <c r="C3">
        <f>'個人戦申込用（県協会）カーニバル１枚目'!B12</f>
        <v>0</v>
      </c>
      <c r="D3" t="str">
        <f>'個人戦申込用（県協会）カーニバル１枚目'!F12&amp;" "&amp;B3</f>
        <v xml:space="preserve"> </v>
      </c>
      <c r="E3" t="str">
        <f>'個人戦申込用（県協会）カーニバル１枚目'!F13&amp;" "&amp;I3</f>
        <v xml:space="preserve"> </v>
      </c>
      <c r="H3">
        <f>'個人戦申込用（県協会）カーニバル１枚目'!C12</f>
        <v>0</v>
      </c>
      <c r="I3" t="str">
        <f>'個人戦申込用（県協会）カーニバル１枚目'!G13</f>
        <v/>
      </c>
      <c r="J3" t="str">
        <f>'個人戦申込用（県協会）カーニバル１枚目'!F12</f>
        <v/>
      </c>
      <c r="K3" t="str">
        <f>'個人戦申込用（県協会）カーニバル１枚目'!F13</f>
        <v/>
      </c>
      <c r="L3" t="str">
        <f>'個人戦申込用（県協会）カーニバル１枚目'!H12</f>
        <v/>
      </c>
      <c r="M3" t="str">
        <f>'個人戦申込用（県協会）カーニバル１枚目'!H13</f>
        <v/>
      </c>
      <c r="N3" s="1" t="str">
        <f>'個人戦申込用（県協会）カーニバル１枚目'!I12</f>
        <v xml:space="preserve"> </v>
      </c>
      <c r="O3" s="1" t="str">
        <f>'個人戦申込用（県協会）カーニバル１枚目'!I13</f>
        <v xml:space="preserve"> </v>
      </c>
    </row>
    <row r="4" spans="1:32" x14ac:dyDescent="0.2">
      <c r="A4" t="str">
        <f>登録マスターデーター!$C$10</f>
        <v>あなたの登録団体名</v>
      </c>
      <c r="B4" t="str">
        <f>'個人戦申込用（県協会）カーニバル１枚目'!G14</f>
        <v/>
      </c>
      <c r="C4">
        <f>'個人戦申込用（県協会）カーニバル１枚目'!B14</f>
        <v>0</v>
      </c>
      <c r="D4" t="str">
        <f>'個人戦申込用（県協会）カーニバル１枚目'!F14&amp;" "&amp;B4</f>
        <v xml:space="preserve"> </v>
      </c>
      <c r="E4" t="str">
        <f>'個人戦申込用（県協会）カーニバル１枚目'!F15&amp;" "&amp;I4</f>
        <v xml:space="preserve"> </v>
      </c>
      <c r="H4">
        <f>'個人戦申込用（県協会）カーニバル１枚目'!C14</f>
        <v>0</v>
      </c>
      <c r="I4" t="str">
        <f>'個人戦申込用（県協会）カーニバル１枚目'!G15</f>
        <v/>
      </c>
      <c r="J4" t="str">
        <f>'個人戦申込用（県協会）カーニバル１枚目'!F14</f>
        <v/>
      </c>
      <c r="K4" t="str">
        <f>'個人戦申込用（県協会）カーニバル１枚目'!F15</f>
        <v/>
      </c>
      <c r="L4" t="str">
        <f>'個人戦申込用（県協会）カーニバル１枚目'!H14</f>
        <v/>
      </c>
      <c r="M4" t="str">
        <f>'個人戦申込用（県協会）カーニバル１枚目'!H15</f>
        <v/>
      </c>
      <c r="N4" s="1" t="str">
        <f>'個人戦申込用（県協会）カーニバル１枚目'!I14</f>
        <v xml:space="preserve"> </v>
      </c>
      <c r="O4" s="1" t="str">
        <f>'個人戦申込用（県協会）カーニバル１枚目'!I15</f>
        <v xml:space="preserve"> </v>
      </c>
    </row>
    <row r="5" spans="1:32" x14ac:dyDescent="0.2">
      <c r="A5" t="str">
        <f>登録マスターデーター!$C$10</f>
        <v>あなたの登録団体名</v>
      </c>
      <c r="B5" t="str">
        <f>'個人戦申込用（県協会）カーニバル１枚目'!G16</f>
        <v/>
      </c>
      <c r="C5">
        <f>'個人戦申込用（県協会）カーニバル１枚目'!B16</f>
        <v>0</v>
      </c>
      <c r="D5" t="str">
        <f>'個人戦申込用（県協会）カーニバル１枚目'!F16&amp;" "&amp;B5</f>
        <v xml:space="preserve"> </v>
      </c>
      <c r="E5" t="str">
        <f>'個人戦申込用（県協会）カーニバル１枚目'!F17&amp;" "&amp;I5</f>
        <v xml:space="preserve"> </v>
      </c>
      <c r="H5">
        <f>'個人戦申込用（県協会）カーニバル１枚目'!C16</f>
        <v>0</v>
      </c>
      <c r="I5" t="str">
        <f>'個人戦申込用（県協会）カーニバル１枚目'!G17</f>
        <v/>
      </c>
      <c r="J5" t="str">
        <f>'個人戦申込用（県協会）カーニバル１枚目'!F16</f>
        <v/>
      </c>
      <c r="K5" t="str">
        <f>'個人戦申込用（県協会）カーニバル１枚目'!F17</f>
        <v/>
      </c>
      <c r="L5" t="str">
        <f>'個人戦申込用（県協会）カーニバル１枚目'!H16</f>
        <v/>
      </c>
      <c r="M5" t="str">
        <f>'個人戦申込用（県協会）カーニバル１枚目'!H17</f>
        <v/>
      </c>
      <c r="N5" s="1" t="str">
        <f>'個人戦申込用（県協会）カーニバル１枚目'!I16</f>
        <v xml:space="preserve"> </v>
      </c>
      <c r="O5" s="1" t="str">
        <f>'個人戦申込用（県協会）カーニバル１枚目'!I17</f>
        <v xml:space="preserve"> </v>
      </c>
    </row>
    <row r="6" spans="1:32" x14ac:dyDescent="0.2">
      <c r="A6" t="str">
        <f>登録マスターデーター!$C$10</f>
        <v>あなたの登録団体名</v>
      </c>
      <c r="B6" t="str">
        <f>'個人戦申込用（県協会）カーニバル１枚目'!G18</f>
        <v/>
      </c>
      <c r="C6">
        <f>'個人戦申込用（県協会）カーニバル１枚目'!B18</f>
        <v>0</v>
      </c>
      <c r="D6" t="str">
        <f>'個人戦申込用（県協会）カーニバル１枚目'!F18&amp;" "&amp;B6</f>
        <v xml:space="preserve"> </v>
      </c>
      <c r="E6" t="str">
        <f>'個人戦申込用（県協会）カーニバル１枚目'!F19&amp;" "&amp;I6</f>
        <v xml:space="preserve"> </v>
      </c>
      <c r="H6">
        <f>'個人戦申込用（県協会）カーニバル１枚目'!C18</f>
        <v>0</v>
      </c>
      <c r="I6" t="str">
        <f>'個人戦申込用（県協会）カーニバル１枚目'!G19</f>
        <v/>
      </c>
      <c r="J6" t="str">
        <f>'個人戦申込用（県協会）カーニバル１枚目'!F18</f>
        <v/>
      </c>
      <c r="K6" t="str">
        <f>'個人戦申込用（県協会）カーニバル１枚目'!F19</f>
        <v/>
      </c>
      <c r="L6" t="str">
        <f>'個人戦申込用（県協会）カーニバル１枚目'!H18</f>
        <v/>
      </c>
      <c r="M6" t="str">
        <f>'個人戦申込用（県協会）カーニバル１枚目'!H19</f>
        <v/>
      </c>
      <c r="N6" s="1" t="str">
        <f>'個人戦申込用（県協会）カーニバル１枚目'!I18</f>
        <v xml:space="preserve"> </v>
      </c>
      <c r="O6" s="1" t="str">
        <f>'個人戦申込用（県協会）カーニバル１枚目'!I19</f>
        <v xml:space="preserve"> </v>
      </c>
    </row>
    <row r="7" spans="1:32" x14ac:dyDescent="0.2">
      <c r="A7" t="str">
        <f>登録マスターデーター!$C$10</f>
        <v>あなたの登録団体名</v>
      </c>
      <c r="B7" t="str">
        <f>'個人戦申込用（県協会）カーニバル１枚目'!G20</f>
        <v/>
      </c>
      <c r="C7">
        <f>'個人戦申込用（県協会）カーニバル１枚目'!B20</f>
        <v>0</v>
      </c>
      <c r="D7" t="str">
        <f>'個人戦申込用（県協会）カーニバル１枚目'!F20&amp;" "&amp;B7</f>
        <v xml:space="preserve"> </v>
      </c>
      <c r="E7" t="str">
        <f>'個人戦申込用（県協会）カーニバル１枚目'!F21&amp;" "&amp;I7</f>
        <v xml:space="preserve"> </v>
      </c>
      <c r="H7">
        <f>'個人戦申込用（県協会）カーニバル１枚目'!C20</f>
        <v>0</v>
      </c>
      <c r="I7" t="str">
        <f>'個人戦申込用（県協会）カーニバル１枚目'!G21</f>
        <v/>
      </c>
      <c r="J7" t="str">
        <f>'個人戦申込用（県協会）カーニバル１枚目'!F20</f>
        <v/>
      </c>
      <c r="K7" t="str">
        <f>'個人戦申込用（県協会）カーニバル１枚目'!F21</f>
        <v/>
      </c>
      <c r="L7" t="str">
        <f>'個人戦申込用（県協会）カーニバル１枚目'!H20</f>
        <v/>
      </c>
      <c r="M7" t="str">
        <f>'個人戦申込用（県協会）カーニバル１枚目'!H21</f>
        <v/>
      </c>
      <c r="N7" s="1" t="str">
        <f>'個人戦申込用（県協会）カーニバル１枚目'!I20</f>
        <v xml:space="preserve"> </v>
      </c>
      <c r="O7" s="1" t="str">
        <f>'個人戦申込用（県協会）カーニバル１枚目'!I21</f>
        <v xml:space="preserve"> </v>
      </c>
    </row>
    <row r="8" spans="1:32" x14ac:dyDescent="0.2">
      <c r="A8" t="str">
        <f>登録マスターデーター!$C$10</f>
        <v>あなたの登録団体名</v>
      </c>
      <c r="B8" t="str">
        <f>'個人戦申込用（県協会）カーニバル１枚目'!G22</f>
        <v/>
      </c>
      <c r="C8">
        <f>'個人戦申込用（県協会）カーニバル１枚目'!B22</f>
        <v>0</v>
      </c>
      <c r="D8" t="str">
        <f>'個人戦申込用（県協会）カーニバル１枚目'!F22&amp;" "&amp;B8</f>
        <v xml:space="preserve"> </v>
      </c>
      <c r="E8" t="str">
        <f>'個人戦申込用（県協会）カーニバル１枚目'!F23&amp;" "&amp;I8</f>
        <v xml:space="preserve"> </v>
      </c>
      <c r="H8">
        <f>'個人戦申込用（県協会）カーニバル１枚目'!C22</f>
        <v>0</v>
      </c>
      <c r="I8" t="str">
        <f>'個人戦申込用（県協会）カーニバル１枚目'!G23</f>
        <v/>
      </c>
      <c r="J8" t="str">
        <f>'個人戦申込用（県協会）カーニバル１枚目'!F22</f>
        <v/>
      </c>
      <c r="K8" t="str">
        <f>'個人戦申込用（県協会）カーニバル１枚目'!F23</f>
        <v/>
      </c>
      <c r="L8" t="str">
        <f>'個人戦申込用（県協会）カーニバル１枚目'!H22</f>
        <v/>
      </c>
      <c r="M8" t="str">
        <f>'個人戦申込用（県協会）カーニバル１枚目'!H23</f>
        <v/>
      </c>
      <c r="N8" s="1" t="str">
        <f>'個人戦申込用（県協会）カーニバル１枚目'!I22</f>
        <v xml:space="preserve"> </v>
      </c>
      <c r="O8" s="1" t="str">
        <f>'個人戦申込用（県協会）カーニバル１枚目'!I23</f>
        <v xml:space="preserve"> </v>
      </c>
    </row>
    <row r="9" spans="1:32" x14ac:dyDescent="0.2">
      <c r="A9" t="str">
        <f>登録マスターデーター!$C$10</f>
        <v>あなたの登録団体名</v>
      </c>
      <c r="B9" t="str">
        <f>'個人戦申込用（県協会）カーニバル１枚目'!G24</f>
        <v/>
      </c>
      <c r="C9">
        <f>'個人戦申込用（県協会）カーニバル１枚目'!B24</f>
        <v>0</v>
      </c>
      <c r="D9" t="str">
        <f>'個人戦申込用（県協会）カーニバル１枚目'!F24&amp;" "&amp;B9</f>
        <v xml:space="preserve"> </v>
      </c>
      <c r="E9" t="str">
        <f>'個人戦申込用（県協会）カーニバル１枚目'!F25&amp;" "&amp;I9</f>
        <v xml:space="preserve"> </v>
      </c>
      <c r="H9">
        <f>'個人戦申込用（県協会）カーニバル１枚目'!C24</f>
        <v>0</v>
      </c>
      <c r="I9" t="str">
        <f>'個人戦申込用（県協会）カーニバル１枚目'!G25</f>
        <v/>
      </c>
      <c r="J9" t="str">
        <f>'個人戦申込用（県協会）カーニバル１枚目'!F24</f>
        <v/>
      </c>
      <c r="K9" t="str">
        <f>'個人戦申込用（県協会）カーニバル１枚目'!F25</f>
        <v/>
      </c>
      <c r="L9" t="str">
        <f>'個人戦申込用（県協会）カーニバル１枚目'!H24</f>
        <v/>
      </c>
      <c r="M9" t="str">
        <f>'個人戦申込用（県協会）カーニバル１枚目'!H25</f>
        <v/>
      </c>
      <c r="N9" s="1" t="str">
        <f>'個人戦申込用（県協会）カーニバル１枚目'!I24</f>
        <v xml:space="preserve"> </v>
      </c>
      <c r="O9" s="1" t="str">
        <f>'個人戦申込用（県協会）カーニバル１枚目'!I25</f>
        <v xml:space="preserve"> </v>
      </c>
    </row>
    <row r="10" spans="1:32" x14ac:dyDescent="0.2">
      <c r="A10" t="str">
        <f>登録マスターデーター!$C$10</f>
        <v>あなたの登録団体名</v>
      </c>
      <c r="B10" t="str">
        <f>'個人戦申込用（県協会）カーニバル１枚目'!G26</f>
        <v/>
      </c>
      <c r="C10">
        <f>'個人戦申込用（県協会）カーニバル１枚目'!B26</f>
        <v>0</v>
      </c>
      <c r="D10" t="str">
        <f>'個人戦申込用（県協会）カーニバル１枚目'!F26&amp;" "&amp;B10</f>
        <v xml:space="preserve"> </v>
      </c>
      <c r="E10" t="str">
        <f>'個人戦申込用（県協会）カーニバル１枚目'!F27&amp;" "&amp;I10</f>
        <v xml:space="preserve"> </v>
      </c>
      <c r="H10">
        <f>'個人戦申込用（県協会）カーニバル１枚目'!C26</f>
        <v>0</v>
      </c>
      <c r="I10" t="str">
        <f>'個人戦申込用（県協会）カーニバル１枚目'!G27</f>
        <v/>
      </c>
      <c r="J10" t="str">
        <f>'個人戦申込用（県協会）カーニバル１枚目'!F26</f>
        <v/>
      </c>
      <c r="K10" t="str">
        <f>'個人戦申込用（県協会）カーニバル１枚目'!F27</f>
        <v/>
      </c>
      <c r="L10" t="str">
        <f>'個人戦申込用（県協会）カーニバル１枚目'!H26</f>
        <v/>
      </c>
      <c r="M10" t="str">
        <f>'個人戦申込用（県協会）カーニバル１枚目'!H27</f>
        <v/>
      </c>
      <c r="N10" s="1" t="str">
        <f>'個人戦申込用（県協会）カーニバル１枚目'!I26</f>
        <v xml:space="preserve"> </v>
      </c>
      <c r="O10" s="1" t="str">
        <f>'個人戦申込用（県協会）カーニバル１枚目'!I27</f>
        <v xml:space="preserve"> </v>
      </c>
    </row>
    <row r="11" spans="1:32" x14ac:dyDescent="0.2">
      <c r="A11" t="str">
        <f>登録マスターデーター!$C$10</f>
        <v>あなたの登録団体名</v>
      </c>
      <c r="B11" t="str">
        <f>'個人戦申込用（県協会）カーニバル１枚目'!G28</f>
        <v/>
      </c>
      <c r="C11">
        <f>'個人戦申込用（県協会）カーニバル１枚目'!B28</f>
        <v>0</v>
      </c>
      <c r="D11" t="str">
        <f>'個人戦申込用（県協会）カーニバル１枚目'!F28&amp;" "&amp;B11</f>
        <v xml:space="preserve"> </v>
      </c>
      <c r="E11" t="str">
        <f>'個人戦申込用（県協会）カーニバル１枚目'!F29&amp;" "&amp;I11</f>
        <v xml:space="preserve"> </v>
      </c>
      <c r="H11">
        <f>'個人戦申込用（県協会）カーニバル１枚目'!C28</f>
        <v>0</v>
      </c>
      <c r="I11" t="str">
        <f>'個人戦申込用（県協会）カーニバル１枚目'!G29</f>
        <v/>
      </c>
      <c r="J11" t="str">
        <f>'個人戦申込用（県協会）カーニバル１枚目'!F28</f>
        <v/>
      </c>
      <c r="K11" t="str">
        <f>'個人戦申込用（県協会）カーニバル１枚目'!F29</f>
        <v/>
      </c>
      <c r="L11" t="str">
        <f>'個人戦申込用（県協会）カーニバル１枚目'!H28</f>
        <v/>
      </c>
      <c r="M11" t="str">
        <f>'個人戦申込用（県協会）カーニバル１枚目'!H29</f>
        <v/>
      </c>
      <c r="N11" s="1" t="str">
        <f>'個人戦申込用（県協会）カーニバル１枚目'!I28</f>
        <v xml:space="preserve"> </v>
      </c>
      <c r="O11" s="1" t="str">
        <f>'個人戦申込用（県協会）カーニバル１枚目'!I29</f>
        <v xml:space="preserve"> </v>
      </c>
    </row>
    <row r="12" spans="1:32" x14ac:dyDescent="0.2">
      <c r="A12" t="str">
        <f>登録マスターデーター!$C$10</f>
        <v>あなたの登録団体名</v>
      </c>
      <c r="B12" t="str">
        <f>'個人戦申込用（県協会）カーニバル１枚目'!G30</f>
        <v/>
      </c>
      <c r="C12">
        <f>'個人戦申込用（県協会）カーニバル１枚目'!B30</f>
        <v>0</v>
      </c>
      <c r="D12" t="str">
        <f>'個人戦申込用（県協会）カーニバル１枚目'!F30&amp;" "&amp;B12</f>
        <v xml:space="preserve"> </v>
      </c>
      <c r="E12" t="str">
        <f>'個人戦申込用（県協会）カーニバル１枚目'!F31&amp;" "&amp;I12</f>
        <v xml:space="preserve"> </v>
      </c>
      <c r="H12">
        <f>'個人戦申込用（県協会）カーニバル１枚目'!C30</f>
        <v>0</v>
      </c>
      <c r="I12" t="str">
        <f>'個人戦申込用（県協会）カーニバル１枚目'!G31</f>
        <v/>
      </c>
      <c r="J12" t="str">
        <f>'個人戦申込用（県協会）カーニバル１枚目'!F30</f>
        <v/>
      </c>
      <c r="K12" t="str">
        <f>'個人戦申込用（県協会）カーニバル１枚目'!F31</f>
        <v/>
      </c>
      <c r="L12" t="str">
        <f>'個人戦申込用（県協会）カーニバル１枚目'!H30</f>
        <v/>
      </c>
      <c r="M12" t="str">
        <f>'個人戦申込用（県協会）カーニバル１枚目'!H31</f>
        <v/>
      </c>
      <c r="N12" s="1" t="str">
        <f>'個人戦申込用（県協会）カーニバル１枚目'!I30</f>
        <v xml:space="preserve"> </v>
      </c>
      <c r="O12" s="1" t="str">
        <f>'個人戦申込用（県協会）カーニバル１枚目'!I31</f>
        <v xml:space="preserve"> </v>
      </c>
    </row>
    <row r="13" spans="1:32" x14ac:dyDescent="0.2">
      <c r="A13" t="str">
        <f>登録マスターデーター!$C$10</f>
        <v>あなたの登録団体名</v>
      </c>
      <c r="B13" t="str">
        <f>'個人戦申込用（県協会）カーニバル１枚目'!G32</f>
        <v/>
      </c>
      <c r="C13">
        <f>'個人戦申込用（県協会）カーニバル１枚目'!B32</f>
        <v>0</v>
      </c>
      <c r="D13" t="str">
        <f>'個人戦申込用（県協会）カーニバル１枚目'!F32&amp;" "&amp;B13</f>
        <v xml:space="preserve"> </v>
      </c>
      <c r="E13" t="str">
        <f>'個人戦申込用（県協会）カーニバル１枚目'!F33&amp;" "&amp;I13</f>
        <v xml:space="preserve"> </v>
      </c>
      <c r="H13">
        <f>'個人戦申込用（県協会）カーニバル１枚目'!C32</f>
        <v>0</v>
      </c>
      <c r="I13" t="str">
        <f>'個人戦申込用（県協会）カーニバル１枚目'!G33</f>
        <v/>
      </c>
      <c r="J13" t="str">
        <f>'個人戦申込用（県協会）カーニバル１枚目'!F32</f>
        <v/>
      </c>
      <c r="K13" t="str">
        <f>'個人戦申込用（県協会）カーニバル１枚目'!F33</f>
        <v/>
      </c>
      <c r="L13" t="str">
        <f>'個人戦申込用（県協会）カーニバル１枚目'!H32</f>
        <v/>
      </c>
      <c r="M13" t="str">
        <f>'個人戦申込用（県協会）カーニバル１枚目'!H33</f>
        <v/>
      </c>
      <c r="N13" s="1" t="str">
        <f>'個人戦申込用（県協会）カーニバル１枚目'!I32</f>
        <v xml:space="preserve"> </v>
      </c>
      <c r="O13" s="1" t="str">
        <f>'個人戦申込用（県協会）カーニバル１枚目'!I33</f>
        <v xml:space="preserve"> </v>
      </c>
    </row>
    <row r="14" spans="1:32" x14ac:dyDescent="0.2">
      <c r="A14" t="str">
        <f>登録マスターデーター!$C$10</f>
        <v>あなたの登録団体名</v>
      </c>
      <c r="B14" t="str">
        <f>'個人戦申込用（県協会）カーニバル１枚目'!G34</f>
        <v/>
      </c>
      <c r="C14">
        <f>'個人戦申込用（県協会）カーニバル１枚目'!B34</f>
        <v>0</v>
      </c>
      <c r="D14" t="str">
        <f>'個人戦申込用（県協会）カーニバル１枚目'!F34&amp;" "&amp;B14</f>
        <v xml:space="preserve"> </v>
      </c>
      <c r="E14" t="str">
        <f>'個人戦申込用（県協会）カーニバル１枚目'!F35&amp;" "&amp;I14</f>
        <v xml:space="preserve"> </v>
      </c>
      <c r="H14">
        <f>'個人戦申込用（県協会）カーニバル１枚目'!C34</f>
        <v>0</v>
      </c>
      <c r="I14" t="str">
        <f>'個人戦申込用（県協会）カーニバル１枚目'!G35</f>
        <v/>
      </c>
      <c r="J14" t="str">
        <f>'個人戦申込用（県協会）カーニバル１枚目'!F34</f>
        <v/>
      </c>
      <c r="K14" t="str">
        <f>'個人戦申込用（県協会）カーニバル１枚目'!F35</f>
        <v/>
      </c>
      <c r="L14" t="str">
        <f>'個人戦申込用（県協会）カーニバル１枚目'!H34</f>
        <v/>
      </c>
      <c r="M14" t="str">
        <f>'個人戦申込用（県協会）カーニバル１枚目'!H35</f>
        <v/>
      </c>
      <c r="N14" s="1" t="str">
        <f>'個人戦申込用（県協会）カーニバル１枚目'!I34</f>
        <v xml:space="preserve"> </v>
      </c>
      <c r="O14" s="1" t="str">
        <f>'個人戦申込用（県協会）カーニバル１枚目'!I35</f>
        <v xml:space="preserve"> </v>
      </c>
    </row>
    <row r="15" spans="1:32" x14ac:dyDescent="0.2">
      <c r="A15" t="str">
        <f>登録マスターデーター!$C$10</f>
        <v>あなたの登録団体名</v>
      </c>
      <c r="B15" t="str">
        <f>'個人戦申込用（県協会）カーニバル２枚目'!G10</f>
        <v/>
      </c>
      <c r="C15">
        <f>'個人戦申込用（県協会）カーニバル２枚目'!B10</f>
        <v>0</v>
      </c>
      <c r="D15" t="str">
        <f>'個人戦申込用（県協会）カーニバル２枚目'!F10&amp;" "&amp;B15</f>
        <v xml:space="preserve"> </v>
      </c>
      <c r="E15" t="str">
        <f>'個人戦申込用（県協会）カーニバル２枚目'!F11&amp;" "&amp;I15</f>
        <v xml:space="preserve"> </v>
      </c>
      <c r="H15">
        <f>'個人戦申込用（県協会）カーニバル２枚目'!C10</f>
        <v>0</v>
      </c>
      <c r="I15" t="str">
        <f>'個人戦申込用（県協会）カーニバル２枚目'!G11</f>
        <v/>
      </c>
      <c r="J15" t="str">
        <f>'個人戦申込用（県協会）カーニバル２枚目'!F10</f>
        <v/>
      </c>
      <c r="K15" t="str">
        <f>'個人戦申込用（県協会）カーニバル２枚目'!F11</f>
        <v/>
      </c>
      <c r="L15" t="str">
        <f>'個人戦申込用（県協会）カーニバル２枚目'!H10</f>
        <v/>
      </c>
      <c r="M15" t="str">
        <f>'個人戦申込用（県協会）カーニバル２枚目'!H11</f>
        <v/>
      </c>
      <c r="N15" s="1" t="str">
        <f>'個人戦申込用（県協会）カーニバル２枚目'!I10</f>
        <v xml:space="preserve"> </v>
      </c>
      <c r="O15" s="1" t="str">
        <f>'個人戦申込用（県協会）カーニバル２枚目'!I11</f>
        <v xml:space="preserve"> </v>
      </c>
    </row>
    <row r="16" spans="1:32" x14ac:dyDescent="0.2">
      <c r="A16" t="str">
        <f>登録マスターデーター!$C$10</f>
        <v>あなたの登録団体名</v>
      </c>
      <c r="B16" t="str">
        <f>'個人戦申込用（県協会）カーニバル２枚目'!G12</f>
        <v/>
      </c>
      <c r="C16">
        <f>'個人戦申込用（県協会）カーニバル２枚目'!B12</f>
        <v>0</v>
      </c>
      <c r="D16" t="str">
        <f>'個人戦申込用（県協会）カーニバル２枚目'!F12&amp;" "&amp;B16</f>
        <v xml:space="preserve"> </v>
      </c>
      <c r="E16" t="str">
        <f>'個人戦申込用（県協会）カーニバル２枚目'!F13&amp;" "&amp;I16</f>
        <v xml:space="preserve"> </v>
      </c>
      <c r="H16">
        <f>'個人戦申込用（県協会）カーニバル２枚目'!C12</f>
        <v>0</v>
      </c>
      <c r="I16" t="str">
        <f>'個人戦申込用（県協会）カーニバル２枚目'!G13</f>
        <v/>
      </c>
      <c r="J16" t="str">
        <f>'個人戦申込用（県協会）カーニバル２枚目'!F12</f>
        <v/>
      </c>
      <c r="K16" t="str">
        <f>'個人戦申込用（県協会）カーニバル２枚目'!F13</f>
        <v/>
      </c>
      <c r="L16" t="str">
        <f>'個人戦申込用（県協会）カーニバル２枚目'!H12</f>
        <v/>
      </c>
      <c r="M16" t="str">
        <f>'個人戦申込用（県協会）カーニバル２枚目'!H13</f>
        <v/>
      </c>
      <c r="N16" s="1" t="str">
        <f>'個人戦申込用（県協会）カーニバル２枚目'!I12</f>
        <v xml:space="preserve"> </v>
      </c>
      <c r="O16" s="1" t="str">
        <f>'個人戦申込用（県協会）カーニバル２枚目'!I13</f>
        <v xml:space="preserve"> </v>
      </c>
    </row>
    <row r="17" spans="1:15" x14ac:dyDescent="0.2">
      <c r="A17" t="str">
        <f>登録マスターデーター!$C$10</f>
        <v>あなたの登録団体名</v>
      </c>
      <c r="B17" t="str">
        <f>'個人戦申込用（県協会）カーニバル２枚目'!G14</f>
        <v/>
      </c>
      <c r="C17">
        <f>'個人戦申込用（県協会）カーニバル２枚目'!B14</f>
        <v>0</v>
      </c>
      <c r="D17" t="str">
        <f>'個人戦申込用（県協会）カーニバル２枚目'!F14&amp;" "&amp;B17</f>
        <v xml:space="preserve"> </v>
      </c>
      <c r="E17" t="str">
        <f>'個人戦申込用（県協会）カーニバル２枚目'!F15&amp;" "&amp;I17</f>
        <v xml:space="preserve"> </v>
      </c>
      <c r="H17">
        <f>'個人戦申込用（県協会）カーニバル２枚目'!C14</f>
        <v>0</v>
      </c>
      <c r="I17" t="str">
        <f>'個人戦申込用（県協会）カーニバル２枚目'!G15</f>
        <v/>
      </c>
      <c r="J17" t="str">
        <f>'個人戦申込用（県協会）カーニバル２枚目'!F14</f>
        <v/>
      </c>
      <c r="K17" t="str">
        <f>'個人戦申込用（県協会）カーニバル２枚目'!F15</f>
        <v/>
      </c>
      <c r="L17" t="str">
        <f>'個人戦申込用（県協会）カーニバル２枚目'!H14</f>
        <v/>
      </c>
      <c r="M17" t="str">
        <f>'個人戦申込用（県協会）カーニバル２枚目'!H15</f>
        <v/>
      </c>
      <c r="N17" s="1" t="str">
        <f>'個人戦申込用（県協会）カーニバル２枚目'!I14</f>
        <v xml:space="preserve"> </v>
      </c>
      <c r="O17" s="1" t="str">
        <f>'個人戦申込用（県協会）カーニバル２枚目'!I15</f>
        <v xml:space="preserve"> </v>
      </c>
    </row>
    <row r="18" spans="1:15" x14ac:dyDescent="0.2">
      <c r="A18" t="str">
        <f>登録マスターデーター!$C$10</f>
        <v>あなたの登録団体名</v>
      </c>
      <c r="B18" t="str">
        <f>'個人戦申込用（県協会）カーニバル２枚目'!G16</f>
        <v/>
      </c>
      <c r="C18">
        <f>'個人戦申込用（県協会）カーニバル２枚目'!B16</f>
        <v>0</v>
      </c>
      <c r="D18" t="str">
        <f>'個人戦申込用（県協会）カーニバル２枚目'!F16&amp;" "&amp;B18</f>
        <v xml:space="preserve"> </v>
      </c>
      <c r="E18" t="str">
        <f>'個人戦申込用（県協会）カーニバル２枚目'!F17&amp;" "&amp;I18</f>
        <v xml:space="preserve"> </v>
      </c>
      <c r="H18">
        <f>'個人戦申込用（県協会）カーニバル２枚目'!C16</f>
        <v>0</v>
      </c>
      <c r="I18" t="str">
        <f>'個人戦申込用（県協会）カーニバル２枚目'!G17</f>
        <v/>
      </c>
      <c r="J18" t="str">
        <f>'個人戦申込用（県協会）カーニバル２枚目'!F16</f>
        <v/>
      </c>
      <c r="K18" t="str">
        <f>'個人戦申込用（県協会）カーニバル２枚目'!F17</f>
        <v/>
      </c>
      <c r="L18" t="str">
        <f>'個人戦申込用（県協会）カーニバル２枚目'!H16</f>
        <v/>
      </c>
      <c r="M18" t="str">
        <f>'個人戦申込用（県協会）カーニバル２枚目'!H17</f>
        <v/>
      </c>
      <c r="N18" s="1" t="str">
        <f>'個人戦申込用（県協会）カーニバル２枚目'!I16</f>
        <v xml:space="preserve"> </v>
      </c>
      <c r="O18" s="1" t="str">
        <f>'個人戦申込用（県協会）カーニバル２枚目'!I17</f>
        <v xml:space="preserve"> </v>
      </c>
    </row>
    <row r="19" spans="1:15" x14ac:dyDescent="0.2">
      <c r="A19" t="str">
        <f>登録マスターデーター!$C$10</f>
        <v>あなたの登録団体名</v>
      </c>
      <c r="B19" t="str">
        <f>'個人戦申込用（県協会）カーニバル２枚目'!G18</f>
        <v/>
      </c>
      <c r="C19">
        <f>'個人戦申込用（県協会）カーニバル２枚目'!B18</f>
        <v>0</v>
      </c>
      <c r="D19" t="str">
        <f>'個人戦申込用（県協会）カーニバル２枚目'!F18&amp;" "&amp;B19</f>
        <v xml:space="preserve"> </v>
      </c>
      <c r="E19" t="str">
        <f>'個人戦申込用（県協会）カーニバル２枚目'!F19&amp;" "&amp;I19</f>
        <v xml:space="preserve"> </v>
      </c>
      <c r="H19">
        <f>'個人戦申込用（県協会）カーニバル２枚目'!C18</f>
        <v>0</v>
      </c>
      <c r="I19" t="str">
        <f>'個人戦申込用（県協会）カーニバル２枚目'!G19</f>
        <v/>
      </c>
      <c r="J19" t="str">
        <f>'個人戦申込用（県協会）カーニバル２枚目'!F18</f>
        <v/>
      </c>
      <c r="K19" t="str">
        <f>'個人戦申込用（県協会）カーニバル２枚目'!F19</f>
        <v/>
      </c>
      <c r="L19" t="str">
        <f>'個人戦申込用（県協会）カーニバル２枚目'!H18</f>
        <v/>
      </c>
      <c r="M19" t="str">
        <f>'個人戦申込用（県協会）カーニバル２枚目'!H19</f>
        <v/>
      </c>
      <c r="N19" s="1" t="str">
        <f>'個人戦申込用（県協会）カーニバル２枚目'!I18</f>
        <v xml:space="preserve"> </v>
      </c>
      <c r="O19" s="1" t="str">
        <f>'個人戦申込用（県協会）カーニバル２枚目'!I19</f>
        <v xml:space="preserve"> </v>
      </c>
    </row>
    <row r="20" spans="1:15" x14ac:dyDescent="0.2">
      <c r="A20" t="str">
        <f>登録マスターデーター!$C$10</f>
        <v>あなたの登録団体名</v>
      </c>
      <c r="B20" t="str">
        <f>'個人戦申込用（県協会）カーニバル２枚目'!G20</f>
        <v/>
      </c>
      <c r="C20">
        <f>'個人戦申込用（県協会）カーニバル２枚目'!B20</f>
        <v>0</v>
      </c>
      <c r="D20" t="str">
        <f>'個人戦申込用（県協会）カーニバル２枚目'!F20&amp;" "&amp;B20</f>
        <v xml:space="preserve"> </v>
      </c>
      <c r="E20" t="str">
        <f>'個人戦申込用（県協会）カーニバル２枚目'!F21&amp;" "&amp;I20</f>
        <v xml:space="preserve"> </v>
      </c>
      <c r="H20">
        <f>'個人戦申込用（県協会）カーニバル２枚目'!C20</f>
        <v>0</v>
      </c>
      <c r="I20" t="str">
        <f>'個人戦申込用（県協会）カーニバル２枚目'!G21</f>
        <v/>
      </c>
      <c r="J20" t="str">
        <f>'個人戦申込用（県協会）カーニバル２枚目'!F20</f>
        <v/>
      </c>
      <c r="K20" t="str">
        <f>'個人戦申込用（県協会）カーニバル２枚目'!F21</f>
        <v/>
      </c>
      <c r="L20" t="str">
        <f>'個人戦申込用（県協会）カーニバル２枚目'!H20</f>
        <v/>
      </c>
      <c r="M20" t="str">
        <f>'個人戦申込用（県協会）カーニバル２枚目'!H21</f>
        <v/>
      </c>
      <c r="N20" s="1" t="str">
        <f>'個人戦申込用（県協会）カーニバル２枚目'!I20</f>
        <v xml:space="preserve"> </v>
      </c>
      <c r="O20" s="1" t="str">
        <f>'個人戦申込用（県協会）カーニバル２枚目'!I21</f>
        <v xml:space="preserve"> </v>
      </c>
    </row>
    <row r="21" spans="1:15" x14ac:dyDescent="0.2">
      <c r="A21" t="str">
        <f>登録マスターデーター!$C$10</f>
        <v>あなたの登録団体名</v>
      </c>
      <c r="B21" t="str">
        <f>'個人戦申込用（県協会）カーニバル２枚目'!G22</f>
        <v/>
      </c>
      <c r="C21">
        <f>'個人戦申込用（県協会）カーニバル２枚目'!B22</f>
        <v>0</v>
      </c>
      <c r="D21" t="str">
        <f>'個人戦申込用（県協会）カーニバル２枚目'!F22&amp;" "&amp;B21</f>
        <v xml:space="preserve"> </v>
      </c>
      <c r="E21" t="str">
        <f>'個人戦申込用（県協会）カーニバル２枚目'!F23&amp;" "&amp;I21</f>
        <v xml:space="preserve"> </v>
      </c>
      <c r="H21">
        <f>'個人戦申込用（県協会）カーニバル２枚目'!C22</f>
        <v>0</v>
      </c>
      <c r="I21" t="str">
        <f>'個人戦申込用（県協会）カーニバル２枚目'!G23</f>
        <v/>
      </c>
      <c r="J21" t="str">
        <f>'個人戦申込用（県協会）カーニバル２枚目'!F22</f>
        <v/>
      </c>
      <c r="K21" t="str">
        <f>'個人戦申込用（県協会）カーニバル２枚目'!F23</f>
        <v/>
      </c>
      <c r="L21" t="str">
        <f>'個人戦申込用（県協会）カーニバル２枚目'!H22</f>
        <v/>
      </c>
      <c r="M21" t="str">
        <f>'個人戦申込用（県協会）カーニバル２枚目'!H23</f>
        <v/>
      </c>
      <c r="N21" s="1" t="str">
        <f>'個人戦申込用（県協会）カーニバル２枚目'!I22</f>
        <v xml:space="preserve"> </v>
      </c>
      <c r="O21" s="1" t="str">
        <f>'個人戦申込用（県協会）カーニバル２枚目'!I23</f>
        <v xml:space="preserve"> </v>
      </c>
    </row>
    <row r="22" spans="1:15" x14ac:dyDescent="0.2">
      <c r="A22" t="str">
        <f>登録マスターデーター!$C$10</f>
        <v>あなたの登録団体名</v>
      </c>
      <c r="B22" t="str">
        <f>'個人戦申込用（県協会）カーニバル２枚目'!G24</f>
        <v/>
      </c>
      <c r="C22">
        <f>'個人戦申込用（県協会）カーニバル２枚目'!B24</f>
        <v>0</v>
      </c>
      <c r="D22" t="str">
        <f>'個人戦申込用（県協会）カーニバル２枚目'!F24&amp;" "&amp;B22</f>
        <v xml:space="preserve"> </v>
      </c>
      <c r="E22" t="str">
        <f>'個人戦申込用（県協会）カーニバル２枚目'!F25&amp;" "&amp;I22</f>
        <v xml:space="preserve"> </v>
      </c>
      <c r="H22">
        <f>'個人戦申込用（県協会）カーニバル２枚目'!C24</f>
        <v>0</v>
      </c>
      <c r="I22" t="str">
        <f>'個人戦申込用（県協会）カーニバル２枚目'!G25</f>
        <v/>
      </c>
      <c r="J22" t="str">
        <f>'個人戦申込用（県協会）カーニバル２枚目'!F24</f>
        <v/>
      </c>
      <c r="K22" t="str">
        <f>'個人戦申込用（県協会）カーニバル２枚目'!F25</f>
        <v/>
      </c>
      <c r="L22" t="str">
        <f>'個人戦申込用（県協会）カーニバル２枚目'!H24</f>
        <v/>
      </c>
      <c r="M22" t="str">
        <f>'個人戦申込用（県協会）カーニバル２枚目'!H25</f>
        <v/>
      </c>
      <c r="N22" s="1" t="str">
        <f>'個人戦申込用（県協会）カーニバル２枚目'!I24</f>
        <v xml:space="preserve"> </v>
      </c>
      <c r="O22" s="1" t="str">
        <f>'個人戦申込用（県協会）カーニバル２枚目'!I25</f>
        <v xml:space="preserve"> </v>
      </c>
    </row>
    <row r="23" spans="1:15" x14ac:dyDescent="0.2">
      <c r="A23" t="str">
        <f>登録マスターデーター!$C$10</f>
        <v>あなたの登録団体名</v>
      </c>
      <c r="B23" t="str">
        <f>'個人戦申込用（県協会）カーニバル２枚目'!G26</f>
        <v/>
      </c>
      <c r="C23">
        <f>'個人戦申込用（県協会）カーニバル２枚目'!B26</f>
        <v>0</v>
      </c>
      <c r="D23" t="str">
        <f>'個人戦申込用（県協会）カーニバル２枚目'!F26&amp;" "&amp;B23</f>
        <v xml:space="preserve"> </v>
      </c>
      <c r="E23" t="str">
        <f>'個人戦申込用（県協会）カーニバル２枚目'!F27&amp;" "&amp;I23</f>
        <v xml:space="preserve"> </v>
      </c>
      <c r="H23">
        <f>'個人戦申込用（県協会）カーニバル２枚目'!C26</f>
        <v>0</v>
      </c>
      <c r="I23" t="str">
        <f>'個人戦申込用（県協会）カーニバル２枚目'!G27</f>
        <v/>
      </c>
      <c r="J23" t="str">
        <f>'個人戦申込用（県協会）カーニバル２枚目'!F26</f>
        <v/>
      </c>
      <c r="K23" t="str">
        <f>'個人戦申込用（県協会）カーニバル２枚目'!F27</f>
        <v/>
      </c>
      <c r="L23" t="str">
        <f>'個人戦申込用（県協会）カーニバル２枚目'!H26</f>
        <v/>
      </c>
      <c r="M23" t="str">
        <f>'個人戦申込用（県協会）カーニバル２枚目'!H27</f>
        <v/>
      </c>
      <c r="N23" s="1" t="str">
        <f>'個人戦申込用（県協会）カーニバル２枚目'!I26</f>
        <v xml:space="preserve"> </v>
      </c>
      <c r="O23" s="1" t="str">
        <f>'個人戦申込用（県協会）カーニバル２枚目'!I27</f>
        <v xml:space="preserve"> </v>
      </c>
    </row>
    <row r="24" spans="1:15" x14ac:dyDescent="0.2">
      <c r="A24" t="str">
        <f>登録マスターデーター!$C$10</f>
        <v>あなたの登録団体名</v>
      </c>
      <c r="B24" t="str">
        <f>'個人戦申込用（県協会）カーニバル２枚目'!G28</f>
        <v/>
      </c>
      <c r="C24">
        <f>'個人戦申込用（県協会）カーニバル２枚目'!B28</f>
        <v>0</v>
      </c>
      <c r="D24" t="str">
        <f>'個人戦申込用（県協会）カーニバル２枚目'!F28&amp;" "&amp;B24</f>
        <v xml:space="preserve"> </v>
      </c>
      <c r="E24" t="str">
        <f>'個人戦申込用（県協会）カーニバル２枚目'!F29&amp;" "&amp;I24</f>
        <v xml:space="preserve"> </v>
      </c>
      <c r="H24">
        <f>'個人戦申込用（県協会）カーニバル２枚目'!C28</f>
        <v>0</v>
      </c>
      <c r="I24" t="str">
        <f>'個人戦申込用（県協会）カーニバル２枚目'!G29</f>
        <v/>
      </c>
      <c r="J24" t="str">
        <f>'個人戦申込用（県協会）カーニバル２枚目'!F28</f>
        <v/>
      </c>
      <c r="K24" t="str">
        <f>'個人戦申込用（県協会）カーニバル２枚目'!F29</f>
        <v/>
      </c>
      <c r="L24" t="str">
        <f>'個人戦申込用（県協会）カーニバル２枚目'!H28</f>
        <v/>
      </c>
      <c r="M24" t="str">
        <f>'個人戦申込用（県協会）カーニバル２枚目'!H29</f>
        <v/>
      </c>
      <c r="N24" s="1" t="str">
        <f>'個人戦申込用（県協会）カーニバル２枚目'!I28</f>
        <v xml:space="preserve"> </v>
      </c>
      <c r="O24" s="1" t="str">
        <f>'個人戦申込用（県協会）カーニバル２枚目'!I29</f>
        <v xml:space="preserve"> </v>
      </c>
    </row>
    <row r="25" spans="1:15" x14ac:dyDescent="0.2">
      <c r="A25" t="str">
        <f>登録マスターデーター!$C$10</f>
        <v>あなたの登録団体名</v>
      </c>
      <c r="B25" t="str">
        <f>'個人戦申込用（県協会）カーニバル２枚目'!G30</f>
        <v/>
      </c>
      <c r="C25">
        <f>'個人戦申込用（県協会）カーニバル２枚目'!B30</f>
        <v>0</v>
      </c>
      <c r="D25" t="str">
        <f>'個人戦申込用（県協会）カーニバル２枚目'!F30&amp;" "&amp;B25</f>
        <v xml:space="preserve"> </v>
      </c>
      <c r="E25" t="str">
        <f>'個人戦申込用（県協会）カーニバル２枚目'!F31&amp;" "&amp;I25</f>
        <v xml:space="preserve"> </v>
      </c>
      <c r="H25">
        <f>'個人戦申込用（県協会）カーニバル２枚目'!C30</f>
        <v>0</v>
      </c>
      <c r="I25" t="str">
        <f>'個人戦申込用（県協会）カーニバル２枚目'!G31</f>
        <v/>
      </c>
      <c r="J25" t="str">
        <f>'個人戦申込用（県協会）カーニバル２枚目'!F30</f>
        <v/>
      </c>
      <c r="K25" t="str">
        <f>'個人戦申込用（県協会）カーニバル２枚目'!F31</f>
        <v/>
      </c>
      <c r="L25" t="str">
        <f>'個人戦申込用（県協会）カーニバル２枚目'!H30</f>
        <v/>
      </c>
      <c r="M25" t="str">
        <f>'個人戦申込用（県協会）カーニバル２枚目'!H31</f>
        <v/>
      </c>
      <c r="N25" s="1" t="str">
        <f>'個人戦申込用（県協会）カーニバル２枚目'!I30</f>
        <v xml:space="preserve"> </v>
      </c>
      <c r="O25" s="1" t="str">
        <f>'個人戦申込用（県協会）カーニバル２枚目'!I31</f>
        <v xml:space="preserve"> </v>
      </c>
    </row>
    <row r="26" spans="1:15" x14ac:dyDescent="0.2">
      <c r="A26" t="str">
        <f>登録マスターデーター!$C$10</f>
        <v>あなたの登録団体名</v>
      </c>
      <c r="B26" t="str">
        <f>'個人戦申込用（県協会）カーニバル２枚目'!G32</f>
        <v/>
      </c>
      <c r="C26">
        <f>'個人戦申込用（県協会）カーニバル２枚目'!B32</f>
        <v>0</v>
      </c>
      <c r="D26" t="str">
        <f>'個人戦申込用（県協会）カーニバル２枚目'!F32&amp;" "&amp;B26</f>
        <v xml:space="preserve"> </v>
      </c>
      <c r="E26" t="str">
        <f>'個人戦申込用（県協会）カーニバル２枚目'!F33&amp;" "&amp;I26</f>
        <v xml:space="preserve"> </v>
      </c>
      <c r="H26">
        <f>'個人戦申込用（県協会）カーニバル２枚目'!C32</f>
        <v>0</v>
      </c>
      <c r="I26" t="str">
        <f>'個人戦申込用（県協会）カーニバル２枚目'!G33</f>
        <v/>
      </c>
      <c r="J26" t="str">
        <f>'個人戦申込用（県協会）カーニバル２枚目'!F32</f>
        <v/>
      </c>
      <c r="K26" t="str">
        <f>'個人戦申込用（県協会）カーニバル２枚目'!F33</f>
        <v/>
      </c>
      <c r="L26" t="str">
        <f>'個人戦申込用（県協会）カーニバル２枚目'!H32</f>
        <v/>
      </c>
      <c r="M26" t="str">
        <f>'個人戦申込用（県協会）カーニバル２枚目'!H33</f>
        <v/>
      </c>
      <c r="N26" s="1" t="str">
        <f>'個人戦申込用（県協会）カーニバル２枚目'!I32</f>
        <v xml:space="preserve"> </v>
      </c>
      <c r="O26" s="1" t="str">
        <f>'個人戦申込用（県協会）カーニバル２枚目'!I33</f>
        <v xml:space="preserve"> </v>
      </c>
    </row>
    <row r="27" spans="1:15" x14ac:dyDescent="0.2">
      <c r="A27" t="str">
        <f>登録マスターデーター!$C$10</f>
        <v>あなたの登録団体名</v>
      </c>
      <c r="B27" t="str">
        <f>'個人戦申込用（県協会）カーニバル２枚目'!G34</f>
        <v/>
      </c>
      <c r="C27">
        <f>'個人戦申込用（県協会）カーニバル２枚目'!B34</f>
        <v>0</v>
      </c>
      <c r="D27" t="str">
        <f>'個人戦申込用（県協会）カーニバル２枚目'!F34&amp;" "&amp;B27</f>
        <v xml:space="preserve"> </v>
      </c>
      <c r="E27" t="str">
        <f>'個人戦申込用（県協会）カーニバル２枚目'!F35&amp;" "&amp;I27</f>
        <v xml:space="preserve"> </v>
      </c>
      <c r="H27">
        <f>'個人戦申込用（県協会）カーニバル２枚目'!C34</f>
        <v>0</v>
      </c>
      <c r="I27" t="str">
        <f>'個人戦申込用（県協会）カーニバル２枚目'!G35</f>
        <v/>
      </c>
      <c r="J27" t="str">
        <f>'個人戦申込用（県協会）カーニバル２枚目'!F34</f>
        <v/>
      </c>
      <c r="K27" t="str">
        <f>'個人戦申込用（県協会）カーニバル２枚目'!F35</f>
        <v/>
      </c>
      <c r="L27" t="str">
        <f>'個人戦申込用（県協会）カーニバル２枚目'!H34</f>
        <v/>
      </c>
      <c r="M27" t="str">
        <f>'個人戦申込用（県協会）カーニバル２枚目'!H35</f>
        <v/>
      </c>
      <c r="N27" s="1" t="str">
        <f>'個人戦申込用（県協会）カーニバル２枚目'!I34</f>
        <v xml:space="preserve"> </v>
      </c>
      <c r="O27" s="1" t="str">
        <f>'個人戦申込用（県協会）カーニバル２枚目'!I35</f>
        <v xml:space="preserve"> </v>
      </c>
    </row>
  </sheetData>
  <sheetProtection password="CC6B" sheet="1" objects="1" scenarios="1"/>
  <phoneticPr fontId="3"/>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R416"/>
  <sheetViews>
    <sheetView tabSelected="1" workbookViewId="0">
      <selection activeCell="M5" sqref="M5"/>
    </sheetView>
  </sheetViews>
  <sheetFormatPr defaultRowHeight="13.2" x14ac:dyDescent="0.2"/>
  <cols>
    <col min="1" max="1" width="8.109375" style="2" customWidth="1"/>
    <col min="2" max="2" width="17.44140625" style="2" customWidth="1"/>
    <col min="3" max="3" width="21.109375" customWidth="1"/>
    <col min="9" max="9" width="11.21875" style="1" customWidth="1"/>
    <col min="10" max="10" width="10.44140625" style="2" customWidth="1"/>
    <col min="11" max="11" width="12.109375" style="56" customWidth="1"/>
    <col min="12" max="17" width="15.6640625" style="56" customWidth="1"/>
  </cols>
  <sheetData>
    <row r="1" spans="1:18" ht="13.8" thickBot="1" x14ac:dyDescent="0.25">
      <c r="A1" s="417" t="s">
        <v>424</v>
      </c>
      <c r="B1" s="417"/>
      <c r="C1" s="397" t="s">
        <v>593</v>
      </c>
    </row>
    <row r="2" spans="1:18" ht="26.25" customHeight="1" thickBot="1" x14ac:dyDescent="0.25">
      <c r="A2" s="415" t="s">
        <v>597</v>
      </c>
      <c r="B2" s="416"/>
      <c r="C2" s="302" t="s">
        <v>585</v>
      </c>
      <c r="D2" s="146" t="s">
        <v>544</v>
      </c>
    </row>
    <row r="3" spans="1:18" ht="15" customHeight="1" x14ac:dyDescent="0.2">
      <c r="A3" s="426"/>
      <c r="B3" s="353" t="s">
        <v>539</v>
      </c>
      <c r="C3" s="427"/>
      <c r="D3" s="428"/>
      <c r="E3" s="428"/>
      <c r="F3" s="428"/>
      <c r="G3" s="428"/>
      <c r="H3" s="429"/>
      <c r="I3" s="420" t="s">
        <v>545</v>
      </c>
      <c r="J3" s="421"/>
      <c r="K3" s="422"/>
      <c r="L3" s="341" t="s">
        <v>11</v>
      </c>
    </row>
    <row r="4" spans="1:18" ht="15" customHeight="1" x14ac:dyDescent="0.2">
      <c r="A4" s="426"/>
      <c r="B4" s="340" t="s">
        <v>542</v>
      </c>
      <c r="C4" s="349"/>
      <c r="D4" s="356"/>
      <c r="E4" s="357"/>
      <c r="F4" s="357"/>
      <c r="G4" s="357"/>
      <c r="H4" s="357"/>
      <c r="I4" s="423"/>
      <c r="J4" s="424"/>
      <c r="K4" s="425"/>
      <c r="L4" s="355">
        <v>44652</v>
      </c>
    </row>
    <row r="5" spans="1:18" ht="15" customHeight="1" x14ac:dyDescent="0.2">
      <c r="A5" s="426"/>
      <c r="B5" s="340" t="s">
        <v>540</v>
      </c>
      <c r="C5" s="430"/>
      <c r="D5" s="431"/>
      <c r="E5" s="431"/>
      <c r="F5" s="431"/>
      <c r="G5" s="431"/>
      <c r="H5" s="432"/>
      <c r="I5" s="423"/>
      <c r="J5" s="424"/>
      <c r="K5" s="425"/>
    </row>
    <row r="6" spans="1:18" ht="15" customHeight="1" x14ac:dyDescent="0.2">
      <c r="A6" s="426"/>
      <c r="B6" s="340" t="s">
        <v>541</v>
      </c>
      <c r="C6" s="349"/>
      <c r="D6" s="356"/>
      <c r="E6" s="357"/>
      <c r="F6" s="357"/>
      <c r="G6" s="357"/>
      <c r="H6" s="357"/>
      <c r="I6" s="423"/>
      <c r="J6" s="424"/>
      <c r="K6" s="425"/>
    </row>
    <row r="7" spans="1:18" ht="17.25" customHeight="1" x14ac:dyDescent="0.2">
      <c r="A7" s="418" t="s">
        <v>425</v>
      </c>
      <c r="B7" s="418"/>
      <c r="C7" s="419"/>
      <c r="D7" s="419"/>
      <c r="E7" s="419"/>
      <c r="F7" s="419"/>
      <c r="G7" s="419"/>
      <c r="H7" s="419"/>
      <c r="I7" s="419"/>
      <c r="J7" s="419"/>
      <c r="K7" s="321"/>
      <c r="L7" s="284" t="s">
        <v>530</v>
      </c>
    </row>
    <row r="8" spans="1:18" ht="17.25" customHeight="1" thickBot="1" x14ac:dyDescent="0.25">
      <c r="A8" s="266"/>
      <c r="B8" s="396"/>
      <c r="C8" s="414" t="s">
        <v>532</v>
      </c>
      <c r="D8" s="414"/>
      <c r="E8" s="414"/>
      <c r="F8" s="414"/>
      <c r="G8" s="414"/>
      <c r="H8" s="414"/>
      <c r="I8" s="414"/>
      <c r="J8" s="414"/>
      <c r="K8" s="320"/>
      <c r="L8" s="145" t="s">
        <v>533</v>
      </c>
    </row>
    <row r="9" spans="1:18" ht="13.8" thickBot="1" x14ac:dyDescent="0.25">
      <c r="A9" s="316" t="s">
        <v>57</v>
      </c>
      <c r="B9" s="317" t="s">
        <v>131</v>
      </c>
      <c r="C9" s="318" t="s">
        <v>426</v>
      </c>
      <c r="D9" s="319" t="s">
        <v>534</v>
      </c>
      <c r="E9" s="319" t="s">
        <v>535</v>
      </c>
      <c r="F9" s="337" t="s">
        <v>536</v>
      </c>
      <c r="G9" s="337" t="s">
        <v>537</v>
      </c>
      <c r="H9" s="319" t="s">
        <v>538</v>
      </c>
      <c r="I9" s="338" t="s">
        <v>5</v>
      </c>
      <c r="J9" s="319" t="s">
        <v>6</v>
      </c>
      <c r="K9" s="339" t="s">
        <v>531</v>
      </c>
      <c r="L9" s="284" t="s">
        <v>133</v>
      </c>
      <c r="M9" s="282" t="s">
        <v>217</v>
      </c>
      <c r="N9" s="283" t="s">
        <v>136</v>
      </c>
      <c r="O9" s="282" t="s">
        <v>388</v>
      </c>
      <c r="P9" s="284" t="s">
        <v>134</v>
      </c>
      <c r="Q9" s="283" t="s">
        <v>135</v>
      </c>
      <c r="R9" s="283" t="s">
        <v>132</v>
      </c>
    </row>
    <row r="10" spans="1:18" x14ac:dyDescent="0.2">
      <c r="A10" s="286">
        <v>1</v>
      </c>
      <c r="B10" s="287" t="str">
        <f t="shared" ref="B10:B73" si="0">D10&amp;" "&amp;E10</f>
        <v xml:space="preserve"> </v>
      </c>
      <c r="C10" s="393" t="str">
        <f t="shared" ref="C10:C15" si="1">$C$2</f>
        <v>あなたの登録団体名</v>
      </c>
      <c r="D10" s="288"/>
      <c r="E10" s="288"/>
      <c r="F10" s="308"/>
      <c r="G10" s="308"/>
      <c r="H10" s="288"/>
      <c r="I10" s="303"/>
      <c r="J10" s="289" t="s">
        <v>54</v>
      </c>
      <c r="K10" s="290"/>
      <c r="L10" s="145" t="s">
        <v>528</v>
      </c>
      <c r="M10" s="145" t="s">
        <v>218</v>
      </c>
      <c r="N10" s="145" t="s">
        <v>139</v>
      </c>
      <c r="O10" s="145" t="s">
        <v>224</v>
      </c>
      <c r="P10" s="145" t="s">
        <v>463</v>
      </c>
      <c r="Q10" s="145" t="s">
        <v>138</v>
      </c>
      <c r="R10" t="s">
        <v>137</v>
      </c>
    </row>
    <row r="11" spans="1:18" x14ac:dyDescent="0.2">
      <c r="A11" s="291">
        <v>2</v>
      </c>
      <c r="B11" s="267" t="str">
        <f>D11&amp;" "&amp;E11</f>
        <v xml:space="preserve"> </v>
      </c>
      <c r="C11" s="394" t="str">
        <f t="shared" si="1"/>
        <v>あなたの登録団体名</v>
      </c>
      <c r="D11" s="54"/>
      <c r="E11" s="54"/>
      <c r="F11" s="250"/>
      <c r="G11" s="250"/>
      <c r="H11" s="54"/>
      <c r="I11" s="304"/>
      <c r="J11" s="131" t="s">
        <v>54</v>
      </c>
      <c r="K11" s="292"/>
      <c r="L11" s="145" t="s">
        <v>141</v>
      </c>
      <c r="M11" s="145" t="s">
        <v>221</v>
      </c>
      <c r="N11" s="145" t="s">
        <v>143</v>
      </c>
      <c r="O11" s="145" t="s">
        <v>227</v>
      </c>
      <c r="P11" s="145" t="s">
        <v>464</v>
      </c>
      <c r="Q11" s="145" t="s">
        <v>142</v>
      </c>
      <c r="R11" t="s">
        <v>140</v>
      </c>
    </row>
    <row r="12" spans="1:18" x14ac:dyDescent="0.2">
      <c r="A12" s="291">
        <v>3</v>
      </c>
      <c r="B12" s="267" t="str">
        <f>D12&amp;" "&amp;E12</f>
        <v xml:space="preserve"> </v>
      </c>
      <c r="C12" s="394" t="str">
        <f t="shared" si="1"/>
        <v>あなたの登録団体名</v>
      </c>
      <c r="D12" s="54"/>
      <c r="E12" s="54"/>
      <c r="F12" s="250"/>
      <c r="G12" s="250"/>
      <c r="H12" s="54"/>
      <c r="I12" s="304"/>
      <c r="J12" s="131" t="s">
        <v>54</v>
      </c>
      <c r="K12" s="292"/>
      <c r="L12" s="145" t="s">
        <v>144</v>
      </c>
      <c r="M12" s="145" t="s">
        <v>223</v>
      </c>
      <c r="N12" s="145" t="s">
        <v>146</v>
      </c>
      <c r="O12" s="145" t="s">
        <v>230</v>
      </c>
      <c r="P12" s="145" t="s">
        <v>462</v>
      </c>
      <c r="Q12" s="145" t="s">
        <v>592</v>
      </c>
      <c r="R12" t="s">
        <v>526</v>
      </c>
    </row>
    <row r="13" spans="1:18" x14ac:dyDescent="0.2">
      <c r="A13" s="291">
        <v>4</v>
      </c>
      <c r="B13" s="267" t="str">
        <f>D13&amp;" "&amp;E13</f>
        <v xml:space="preserve"> </v>
      </c>
      <c r="C13" s="394" t="str">
        <f t="shared" si="1"/>
        <v>あなたの登録団体名</v>
      </c>
      <c r="D13" s="54"/>
      <c r="E13" s="54"/>
      <c r="F13" s="250"/>
      <c r="G13" s="250"/>
      <c r="H13" s="54"/>
      <c r="I13" s="304"/>
      <c r="J13" s="131" t="s">
        <v>54</v>
      </c>
      <c r="K13" s="292"/>
      <c r="L13" s="145" t="s">
        <v>147</v>
      </c>
      <c r="M13" s="145" t="s">
        <v>226</v>
      </c>
      <c r="N13" s="145" t="s">
        <v>149</v>
      </c>
      <c r="O13" s="145" t="s">
        <v>233</v>
      </c>
      <c r="P13" s="145" t="s">
        <v>465</v>
      </c>
      <c r="Q13" s="145" t="s">
        <v>145</v>
      </c>
      <c r="R13" t="s">
        <v>527</v>
      </c>
    </row>
    <row r="14" spans="1:18" x14ac:dyDescent="0.2">
      <c r="A14" s="291">
        <v>5</v>
      </c>
      <c r="B14" s="267" t="str">
        <f>D14&amp;" "&amp;E14</f>
        <v xml:space="preserve"> </v>
      </c>
      <c r="C14" s="394" t="str">
        <f t="shared" si="1"/>
        <v>あなたの登録団体名</v>
      </c>
      <c r="D14" s="54"/>
      <c r="E14" s="54"/>
      <c r="F14" s="250"/>
      <c r="G14" s="250"/>
      <c r="H14" s="54"/>
      <c r="I14" s="304"/>
      <c r="J14" s="131" t="s">
        <v>54</v>
      </c>
      <c r="K14" s="292"/>
      <c r="L14" s="145" t="s">
        <v>151</v>
      </c>
      <c r="M14" s="145" t="s">
        <v>229</v>
      </c>
      <c r="N14" s="145" t="s">
        <v>153</v>
      </c>
      <c r="O14" s="145" t="s">
        <v>236</v>
      </c>
      <c r="P14" s="145" t="s">
        <v>504</v>
      </c>
      <c r="Q14" s="145" t="s">
        <v>148</v>
      </c>
      <c r="R14" t="s">
        <v>150</v>
      </c>
    </row>
    <row r="15" spans="1:18" x14ac:dyDescent="0.2">
      <c r="A15" s="291">
        <v>6</v>
      </c>
      <c r="B15" s="267" t="str">
        <f>D15&amp;" "&amp;E15</f>
        <v xml:space="preserve"> </v>
      </c>
      <c r="C15" s="394" t="str">
        <f t="shared" si="1"/>
        <v>あなたの登録団体名</v>
      </c>
      <c r="D15" s="54"/>
      <c r="E15" s="54"/>
      <c r="F15" s="250"/>
      <c r="G15" s="250"/>
      <c r="H15" s="54"/>
      <c r="I15" s="304"/>
      <c r="J15" s="131" t="s">
        <v>54</v>
      </c>
      <c r="K15" s="292"/>
      <c r="L15" s="145" t="s">
        <v>155</v>
      </c>
      <c r="M15" s="145" t="s">
        <v>232</v>
      </c>
      <c r="N15" s="145" t="s">
        <v>157</v>
      </c>
      <c r="O15" s="145" t="s">
        <v>239</v>
      </c>
      <c r="P15" s="145" t="s">
        <v>506</v>
      </c>
      <c r="Q15" s="145" t="s">
        <v>152</v>
      </c>
      <c r="R15" t="s">
        <v>154</v>
      </c>
    </row>
    <row r="16" spans="1:18" x14ac:dyDescent="0.2">
      <c r="A16" s="291">
        <v>7</v>
      </c>
      <c r="B16" s="267" t="str">
        <f t="shared" si="0"/>
        <v xml:space="preserve"> </v>
      </c>
      <c r="C16" s="394" t="str">
        <f t="shared" ref="C16:C74" si="2">$C$2</f>
        <v>あなたの登録団体名</v>
      </c>
      <c r="D16" s="54"/>
      <c r="E16" s="54"/>
      <c r="F16" s="250"/>
      <c r="G16" s="250"/>
      <c r="H16" s="54"/>
      <c r="I16" s="304"/>
      <c r="J16" s="131" t="s">
        <v>54</v>
      </c>
      <c r="K16" s="292"/>
      <c r="L16" s="145" t="s">
        <v>159</v>
      </c>
      <c r="M16" s="145" t="s">
        <v>235</v>
      </c>
      <c r="N16" s="145" t="s">
        <v>161</v>
      </c>
      <c r="O16" s="145" t="s">
        <v>242</v>
      </c>
      <c r="P16" s="145" t="s">
        <v>501</v>
      </c>
      <c r="Q16" s="145" t="s">
        <v>156</v>
      </c>
      <c r="R16" t="s">
        <v>158</v>
      </c>
    </row>
    <row r="17" spans="1:18" x14ac:dyDescent="0.2">
      <c r="A17" s="291">
        <v>8</v>
      </c>
      <c r="B17" s="267" t="str">
        <f t="shared" si="0"/>
        <v xml:space="preserve"> </v>
      </c>
      <c r="C17" s="394" t="str">
        <f t="shared" si="2"/>
        <v>あなたの登録団体名</v>
      </c>
      <c r="D17" s="54"/>
      <c r="E17" s="54"/>
      <c r="F17" s="250"/>
      <c r="G17" s="250"/>
      <c r="H17" s="54"/>
      <c r="I17" s="304"/>
      <c r="J17" s="131" t="s">
        <v>54</v>
      </c>
      <c r="K17" s="292"/>
      <c r="L17" s="145" t="s">
        <v>163</v>
      </c>
      <c r="M17" s="145" t="s">
        <v>238</v>
      </c>
      <c r="N17" s="145" t="s">
        <v>165</v>
      </c>
      <c r="O17" s="145" t="s">
        <v>245</v>
      </c>
      <c r="P17" s="145" t="s">
        <v>500</v>
      </c>
      <c r="Q17" s="145" t="s">
        <v>160</v>
      </c>
      <c r="R17" t="s">
        <v>162</v>
      </c>
    </row>
    <row r="18" spans="1:18" x14ac:dyDescent="0.2">
      <c r="A18" s="291">
        <v>9</v>
      </c>
      <c r="B18" s="267" t="str">
        <f t="shared" si="0"/>
        <v xml:space="preserve"> </v>
      </c>
      <c r="C18" s="394" t="str">
        <f t="shared" si="2"/>
        <v>あなたの登録団体名</v>
      </c>
      <c r="D18" s="54"/>
      <c r="E18" s="54"/>
      <c r="F18" s="250"/>
      <c r="G18" s="250"/>
      <c r="H18" s="54"/>
      <c r="I18" s="304"/>
      <c r="J18" s="131" t="s">
        <v>54</v>
      </c>
      <c r="K18" s="292"/>
      <c r="L18" s="145" t="s">
        <v>167</v>
      </c>
      <c r="M18" s="145" t="s">
        <v>241</v>
      </c>
      <c r="N18" s="145" t="s">
        <v>169</v>
      </c>
      <c r="O18" s="145" t="s">
        <v>248</v>
      </c>
      <c r="P18" s="145" t="s">
        <v>472</v>
      </c>
      <c r="Q18" s="145" t="s">
        <v>164</v>
      </c>
      <c r="R18" t="s">
        <v>166</v>
      </c>
    </row>
    <row r="19" spans="1:18" x14ac:dyDescent="0.2">
      <c r="A19" s="291">
        <v>10</v>
      </c>
      <c r="B19" s="267" t="str">
        <f t="shared" si="0"/>
        <v xml:space="preserve"> </v>
      </c>
      <c r="C19" s="394" t="str">
        <f t="shared" si="2"/>
        <v>あなたの登録団体名</v>
      </c>
      <c r="D19" s="54"/>
      <c r="E19" s="54"/>
      <c r="F19" s="250"/>
      <c r="G19" s="250"/>
      <c r="H19" s="54"/>
      <c r="I19" s="304"/>
      <c r="J19" s="131" t="s">
        <v>54</v>
      </c>
      <c r="K19" s="292"/>
      <c r="L19" s="145" t="s">
        <v>171</v>
      </c>
      <c r="M19" s="145" t="s">
        <v>244</v>
      </c>
      <c r="N19" s="145" t="s">
        <v>173</v>
      </c>
      <c r="O19" s="145" t="s">
        <v>251</v>
      </c>
      <c r="P19" s="145" t="s">
        <v>471</v>
      </c>
      <c r="Q19" s="145" t="s">
        <v>168</v>
      </c>
      <c r="R19" t="s">
        <v>170</v>
      </c>
    </row>
    <row r="20" spans="1:18" x14ac:dyDescent="0.2">
      <c r="A20" s="291">
        <v>11</v>
      </c>
      <c r="B20" s="267" t="str">
        <f t="shared" si="0"/>
        <v xml:space="preserve"> </v>
      </c>
      <c r="C20" s="394" t="str">
        <f t="shared" si="2"/>
        <v>あなたの登録団体名</v>
      </c>
      <c r="D20" s="54"/>
      <c r="E20" s="54"/>
      <c r="F20" s="250"/>
      <c r="G20" s="250"/>
      <c r="H20" s="54"/>
      <c r="I20" s="304"/>
      <c r="J20" s="131" t="s">
        <v>54</v>
      </c>
      <c r="K20" s="292"/>
      <c r="L20" s="145" t="s">
        <v>175</v>
      </c>
      <c r="M20" s="145" t="s">
        <v>247</v>
      </c>
      <c r="N20" s="145" t="s">
        <v>177</v>
      </c>
      <c r="O20" s="145" t="s">
        <v>254</v>
      </c>
      <c r="P20" s="145" t="s">
        <v>493</v>
      </c>
      <c r="Q20" s="145" t="s">
        <v>172</v>
      </c>
      <c r="R20" t="s">
        <v>174</v>
      </c>
    </row>
    <row r="21" spans="1:18" x14ac:dyDescent="0.2">
      <c r="A21" s="291">
        <v>12</v>
      </c>
      <c r="B21" s="267" t="str">
        <f t="shared" si="0"/>
        <v xml:space="preserve"> </v>
      </c>
      <c r="C21" s="394" t="str">
        <f t="shared" si="2"/>
        <v>あなたの登録団体名</v>
      </c>
      <c r="D21" s="54"/>
      <c r="E21" s="54"/>
      <c r="F21" s="250"/>
      <c r="G21" s="250"/>
      <c r="H21" s="54"/>
      <c r="I21" s="304"/>
      <c r="J21" s="131" t="s">
        <v>54</v>
      </c>
      <c r="K21" s="292"/>
      <c r="L21" s="145" t="s">
        <v>179</v>
      </c>
      <c r="M21" s="145" t="s">
        <v>250</v>
      </c>
      <c r="N21" s="145" t="s">
        <v>181</v>
      </c>
      <c r="O21" s="145" t="s">
        <v>257</v>
      </c>
      <c r="P21" s="145" t="s">
        <v>494</v>
      </c>
      <c r="Q21" s="145" t="s">
        <v>176</v>
      </c>
      <c r="R21" t="s">
        <v>178</v>
      </c>
    </row>
    <row r="22" spans="1:18" x14ac:dyDescent="0.2">
      <c r="A22" s="291">
        <v>13</v>
      </c>
      <c r="B22" s="267" t="str">
        <f t="shared" si="0"/>
        <v xml:space="preserve"> </v>
      </c>
      <c r="C22" s="394" t="str">
        <f t="shared" si="2"/>
        <v>あなたの登録団体名</v>
      </c>
      <c r="D22" s="54"/>
      <c r="E22" s="54"/>
      <c r="F22" s="250"/>
      <c r="G22" s="250"/>
      <c r="H22" s="54"/>
      <c r="I22" s="304"/>
      <c r="J22" s="131" t="s">
        <v>54</v>
      </c>
      <c r="K22" s="292"/>
      <c r="L22" s="145" t="s">
        <v>183</v>
      </c>
      <c r="M22" s="145" t="s">
        <v>253</v>
      </c>
      <c r="N22" s="145" t="s">
        <v>185</v>
      </c>
      <c r="O22" s="145" t="s">
        <v>260</v>
      </c>
      <c r="P22" s="145" t="s">
        <v>476</v>
      </c>
      <c r="Q22" s="145" t="s">
        <v>180</v>
      </c>
      <c r="R22" t="s">
        <v>182</v>
      </c>
    </row>
    <row r="23" spans="1:18" x14ac:dyDescent="0.2">
      <c r="A23" s="291">
        <v>14</v>
      </c>
      <c r="B23" s="267" t="str">
        <f t="shared" si="0"/>
        <v xml:space="preserve"> </v>
      </c>
      <c r="C23" s="394" t="str">
        <f t="shared" si="2"/>
        <v>あなたの登録団体名</v>
      </c>
      <c r="D23" s="54"/>
      <c r="E23" s="54"/>
      <c r="F23" s="250"/>
      <c r="G23" s="250"/>
      <c r="H23" s="54"/>
      <c r="I23" s="304"/>
      <c r="J23" s="131" t="s">
        <v>54</v>
      </c>
      <c r="K23" s="292"/>
      <c r="L23" s="145" t="s">
        <v>187</v>
      </c>
      <c r="M23" s="145" t="s">
        <v>256</v>
      </c>
      <c r="N23" s="145" t="s">
        <v>188</v>
      </c>
      <c r="O23" s="145" t="s">
        <v>263</v>
      </c>
      <c r="P23" s="145" t="s">
        <v>475</v>
      </c>
      <c r="Q23" s="145" t="s">
        <v>184</v>
      </c>
      <c r="R23" t="s">
        <v>186</v>
      </c>
    </row>
    <row r="24" spans="1:18" x14ac:dyDescent="0.2">
      <c r="A24" s="291">
        <v>15</v>
      </c>
      <c r="B24" s="267" t="str">
        <f t="shared" si="0"/>
        <v xml:space="preserve"> </v>
      </c>
      <c r="C24" s="394" t="str">
        <f t="shared" si="2"/>
        <v>あなたの登録団体名</v>
      </c>
      <c r="D24" s="54"/>
      <c r="E24" s="54"/>
      <c r="F24" s="250"/>
      <c r="G24" s="250"/>
      <c r="H24" s="54"/>
      <c r="I24" s="304"/>
      <c r="J24" s="131" t="s">
        <v>54</v>
      </c>
      <c r="K24" s="292"/>
      <c r="L24" s="145" t="s">
        <v>190</v>
      </c>
      <c r="M24" s="145" t="s">
        <v>259</v>
      </c>
      <c r="N24" s="145" t="s">
        <v>192</v>
      </c>
      <c r="O24" s="145" t="s">
        <v>266</v>
      </c>
      <c r="P24" s="145" t="s">
        <v>479</v>
      </c>
      <c r="Q24" s="145" t="s">
        <v>191</v>
      </c>
      <c r="R24" t="s">
        <v>189</v>
      </c>
    </row>
    <row r="25" spans="1:18" x14ac:dyDescent="0.2">
      <c r="A25" s="291">
        <v>16</v>
      </c>
      <c r="B25" s="267" t="str">
        <f t="shared" si="0"/>
        <v xml:space="preserve"> </v>
      </c>
      <c r="C25" s="394" t="str">
        <f t="shared" si="2"/>
        <v>あなたの登録団体名</v>
      </c>
      <c r="D25" s="54"/>
      <c r="E25" s="54"/>
      <c r="F25" s="250"/>
      <c r="G25" s="250"/>
      <c r="H25" s="54"/>
      <c r="I25" s="304"/>
      <c r="J25" s="131" t="s">
        <v>54</v>
      </c>
      <c r="K25" s="292"/>
      <c r="L25" s="145" t="s">
        <v>194</v>
      </c>
      <c r="M25" s="145" t="s">
        <v>262</v>
      </c>
      <c r="N25" s="145" t="s">
        <v>196</v>
      </c>
      <c r="O25" s="145" t="s">
        <v>269</v>
      </c>
      <c r="P25" s="145" t="s">
        <v>478</v>
      </c>
      <c r="Q25" s="145" t="s">
        <v>195</v>
      </c>
      <c r="R25" t="s">
        <v>193</v>
      </c>
    </row>
    <row r="26" spans="1:18" x14ac:dyDescent="0.2">
      <c r="A26" s="291">
        <v>17</v>
      </c>
      <c r="B26" s="267" t="str">
        <f t="shared" si="0"/>
        <v xml:space="preserve"> </v>
      </c>
      <c r="C26" s="394" t="str">
        <f t="shared" si="2"/>
        <v>あなたの登録団体名</v>
      </c>
      <c r="D26" s="54"/>
      <c r="E26" s="54"/>
      <c r="F26" s="250"/>
      <c r="G26" s="250"/>
      <c r="H26" s="54"/>
      <c r="I26" s="304"/>
      <c r="J26" s="131" t="s">
        <v>54</v>
      </c>
      <c r="K26" s="292"/>
      <c r="L26" s="145" t="s">
        <v>586</v>
      </c>
      <c r="M26" s="145" t="s">
        <v>265</v>
      </c>
      <c r="N26" s="145" t="s">
        <v>199</v>
      </c>
      <c r="O26" s="145" t="s">
        <v>272</v>
      </c>
      <c r="P26" s="145" t="s">
        <v>495</v>
      </c>
      <c r="Q26" s="145" t="s">
        <v>198</v>
      </c>
      <c r="R26" t="s">
        <v>197</v>
      </c>
    </row>
    <row r="27" spans="1:18" x14ac:dyDescent="0.2">
      <c r="A27" s="291">
        <v>18</v>
      </c>
      <c r="B27" s="267" t="str">
        <f t="shared" si="0"/>
        <v xml:space="preserve"> </v>
      </c>
      <c r="C27" s="394" t="str">
        <f t="shared" si="2"/>
        <v>あなたの登録団体名</v>
      </c>
      <c r="D27" s="54"/>
      <c r="E27" s="54"/>
      <c r="F27" s="250"/>
      <c r="G27" s="250"/>
      <c r="H27" s="54"/>
      <c r="I27" s="304"/>
      <c r="J27" s="131" t="s">
        <v>54</v>
      </c>
      <c r="K27" s="292"/>
      <c r="L27" s="145"/>
      <c r="M27" s="145" t="s">
        <v>268</v>
      </c>
      <c r="N27" s="145" t="s">
        <v>202</v>
      </c>
      <c r="O27" s="145" t="s">
        <v>275</v>
      </c>
      <c r="P27" s="145" t="s">
        <v>469</v>
      </c>
      <c r="Q27" s="145" t="s">
        <v>201</v>
      </c>
      <c r="R27" t="s">
        <v>200</v>
      </c>
    </row>
    <row r="28" spans="1:18" x14ac:dyDescent="0.2">
      <c r="A28" s="291">
        <v>19</v>
      </c>
      <c r="B28" s="267" t="str">
        <f t="shared" si="0"/>
        <v xml:space="preserve"> </v>
      </c>
      <c r="C28" s="394" t="str">
        <f t="shared" si="2"/>
        <v>あなたの登録団体名</v>
      </c>
      <c r="D28" s="54"/>
      <c r="E28" s="54"/>
      <c r="F28" s="250"/>
      <c r="G28" s="250"/>
      <c r="H28" s="54"/>
      <c r="I28" s="304"/>
      <c r="J28" s="131" t="s">
        <v>54</v>
      </c>
      <c r="K28" s="292"/>
      <c r="L28" s="145"/>
      <c r="M28" s="145" t="s">
        <v>271</v>
      </c>
      <c r="N28" s="145" t="s">
        <v>205</v>
      </c>
      <c r="O28" s="145" t="s">
        <v>278</v>
      </c>
      <c r="P28" s="145" t="s">
        <v>508</v>
      </c>
      <c r="Q28" s="145" t="s">
        <v>204</v>
      </c>
      <c r="R28" t="s">
        <v>203</v>
      </c>
    </row>
    <row r="29" spans="1:18" x14ac:dyDescent="0.2">
      <c r="A29" s="291">
        <v>20</v>
      </c>
      <c r="B29" s="267" t="str">
        <f t="shared" si="0"/>
        <v xml:space="preserve"> </v>
      </c>
      <c r="C29" s="394" t="str">
        <f t="shared" si="2"/>
        <v>あなたの登録団体名</v>
      </c>
      <c r="D29" s="54"/>
      <c r="E29" s="54"/>
      <c r="F29" s="250"/>
      <c r="G29" s="250"/>
      <c r="H29" s="54"/>
      <c r="I29" s="304"/>
      <c r="J29" s="131" t="s">
        <v>54</v>
      </c>
      <c r="K29" s="292"/>
      <c r="L29" s="145"/>
      <c r="M29" s="145" t="s">
        <v>274</v>
      </c>
      <c r="N29" s="145" t="s">
        <v>208</v>
      </c>
      <c r="O29" s="145" t="s">
        <v>281</v>
      </c>
      <c r="P29" s="145" t="s">
        <v>509</v>
      </c>
      <c r="Q29" s="145" t="s">
        <v>207</v>
      </c>
      <c r="R29" t="s">
        <v>206</v>
      </c>
    </row>
    <row r="30" spans="1:18" x14ac:dyDescent="0.2">
      <c r="A30" s="291">
        <v>21</v>
      </c>
      <c r="B30" s="267" t="str">
        <f t="shared" si="0"/>
        <v xml:space="preserve"> </v>
      </c>
      <c r="C30" s="394" t="str">
        <f t="shared" si="2"/>
        <v>あなたの登録団体名</v>
      </c>
      <c r="D30" s="54"/>
      <c r="E30" s="54"/>
      <c r="F30" s="250"/>
      <c r="G30" s="250"/>
      <c r="H30" s="54"/>
      <c r="I30" s="304"/>
      <c r="J30" s="131" t="s">
        <v>54</v>
      </c>
      <c r="K30" s="292"/>
      <c r="L30" s="282" t="s">
        <v>211</v>
      </c>
      <c r="M30" s="145" t="s">
        <v>277</v>
      </c>
      <c r="N30" s="145" t="s">
        <v>210</v>
      </c>
      <c r="O30" s="145" t="s">
        <v>284</v>
      </c>
      <c r="P30" s="145" t="s">
        <v>473</v>
      </c>
      <c r="Q30" s="145" t="s">
        <v>209</v>
      </c>
    </row>
    <row r="31" spans="1:18" x14ac:dyDescent="0.2">
      <c r="A31" s="291">
        <v>22</v>
      </c>
      <c r="B31" s="267" t="str">
        <f t="shared" si="0"/>
        <v xml:space="preserve"> </v>
      </c>
      <c r="C31" s="394" t="str">
        <f t="shared" si="2"/>
        <v>あなたの登録団体名</v>
      </c>
      <c r="D31" s="54"/>
      <c r="E31" s="54"/>
      <c r="F31" s="250"/>
      <c r="G31" s="250"/>
      <c r="H31" s="54"/>
      <c r="I31" s="304"/>
      <c r="J31" s="131" t="s">
        <v>54</v>
      </c>
      <c r="K31" s="292"/>
      <c r="L31" s="145" t="s">
        <v>212</v>
      </c>
      <c r="M31" s="145" t="s">
        <v>280</v>
      </c>
      <c r="N31" s="145" t="s">
        <v>214</v>
      </c>
      <c r="O31" s="145" t="s">
        <v>287</v>
      </c>
      <c r="P31" s="145" t="s">
        <v>477</v>
      </c>
      <c r="Q31" s="145" t="s">
        <v>213</v>
      </c>
    </row>
    <row r="32" spans="1:18" x14ac:dyDescent="0.2">
      <c r="A32" s="291">
        <v>23</v>
      </c>
      <c r="B32" s="267" t="str">
        <f t="shared" si="0"/>
        <v xml:space="preserve"> </v>
      </c>
      <c r="C32" s="394" t="str">
        <f t="shared" si="2"/>
        <v>あなたの登録団体名</v>
      </c>
      <c r="D32" s="54"/>
      <c r="E32" s="54"/>
      <c r="F32" s="250"/>
      <c r="G32" s="250"/>
      <c r="H32" s="54"/>
      <c r="I32" s="304"/>
      <c r="J32" s="131" t="s">
        <v>54</v>
      </c>
      <c r="K32" s="292"/>
      <c r="L32" s="145"/>
      <c r="M32" s="145" t="s">
        <v>283</v>
      </c>
      <c r="N32" s="145" t="s">
        <v>216</v>
      </c>
      <c r="O32" s="145" t="s">
        <v>290</v>
      </c>
      <c r="P32" s="145" t="s">
        <v>474</v>
      </c>
      <c r="Q32" s="145" t="s">
        <v>215</v>
      </c>
    </row>
    <row r="33" spans="1:17" x14ac:dyDescent="0.2">
      <c r="A33" s="291">
        <v>24</v>
      </c>
      <c r="B33" s="267" t="str">
        <f t="shared" si="0"/>
        <v xml:space="preserve"> </v>
      </c>
      <c r="C33" s="394" t="str">
        <f t="shared" si="2"/>
        <v>あなたの登録団体名</v>
      </c>
      <c r="D33" s="54"/>
      <c r="E33" s="54"/>
      <c r="F33" s="250"/>
      <c r="G33" s="250"/>
      <c r="H33" s="54"/>
      <c r="I33" s="304"/>
      <c r="J33" s="131" t="s">
        <v>54</v>
      </c>
      <c r="K33" s="292"/>
      <c r="L33" s="145"/>
      <c r="M33" s="145" t="s">
        <v>286</v>
      </c>
      <c r="N33" s="145" t="s">
        <v>220</v>
      </c>
      <c r="O33" s="145" t="s">
        <v>293</v>
      </c>
      <c r="P33" s="145" t="s">
        <v>502</v>
      </c>
      <c r="Q33" s="145" t="s">
        <v>219</v>
      </c>
    </row>
    <row r="34" spans="1:17" x14ac:dyDescent="0.2">
      <c r="A34" s="291">
        <v>25</v>
      </c>
      <c r="B34" s="267" t="str">
        <f t="shared" si="0"/>
        <v xml:space="preserve"> </v>
      </c>
      <c r="C34" s="394" t="str">
        <f t="shared" si="2"/>
        <v>あなたの登録団体名</v>
      </c>
      <c r="D34" s="54"/>
      <c r="E34" s="54"/>
      <c r="F34" s="250"/>
      <c r="G34" s="250"/>
      <c r="H34" s="54"/>
      <c r="I34" s="304"/>
      <c r="J34" s="131" t="s">
        <v>54</v>
      </c>
      <c r="K34" s="292"/>
      <c r="L34" s="145"/>
      <c r="M34" s="145" t="s">
        <v>289</v>
      </c>
      <c r="N34" s="145" t="s">
        <v>222</v>
      </c>
      <c r="O34" s="145"/>
      <c r="P34" s="145" t="s">
        <v>482</v>
      </c>
      <c r="Q34" s="145"/>
    </row>
    <row r="35" spans="1:17" x14ac:dyDescent="0.2">
      <c r="A35" s="291">
        <v>26</v>
      </c>
      <c r="B35" s="267" t="str">
        <f t="shared" si="0"/>
        <v xml:space="preserve"> </v>
      </c>
      <c r="C35" s="394" t="str">
        <f t="shared" si="2"/>
        <v>あなたの登録団体名</v>
      </c>
      <c r="D35" s="54"/>
      <c r="E35" s="54"/>
      <c r="F35" s="250"/>
      <c r="G35" s="250"/>
      <c r="H35" s="54"/>
      <c r="I35" s="304"/>
      <c r="J35" s="131" t="s">
        <v>54</v>
      </c>
      <c r="K35" s="292"/>
      <c r="L35" s="145"/>
      <c r="M35" s="145" t="s">
        <v>292</v>
      </c>
      <c r="N35" s="145" t="s">
        <v>225</v>
      </c>
      <c r="O35" s="145"/>
      <c r="P35" s="145" t="s">
        <v>485</v>
      </c>
      <c r="Q35" s="145"/>
    </row>
    <row r="36" spans="1:17" x14ac:dyDescent="0.2">
      <c r="A36" s="291">
        <v>27</v>
      </c>
      <c r="B36" s="267" t="str">
        <f t="shared" si="0"/>
        <v xml:space="preserve"> </v>
      </c>
      <c r="C36" s="394" t="str">
        <f t="shared" si="2"/>
        <v>あなたの登録団体名</v>
      </c>
      <c r="D36" s="54"/>
      <c r="E36" s="54"/>
      <c r="F36" s="250"/>
      <c r="G36" s="250"/>
      <c r="H36" s="54"/>
      <c r="I36" s="304"/>
      <c r="J36" s="131" t="s">
        <v>54</v>
      </c>
      <c r="K36" s="292"/>
      <c r="L36" s="145"/>
      <c r="M36" s="145" t="s">
        <v>294</v>
      </c>
      <c r="N36" s="145" t="s">
        <v>228</v>
      </c>
      <c r="O36" s="145"/>
      <c r="P36" s="145" t="s">
        <v>484</v>
      </c>
      <c r="Q36" s="145"/>
    </row>
    <row r="37" spans="1:17" x14ac:dyDescent="0.2">
      <c r="A37" s="291">
        <v>28</v>
      </c>
      <c r="B37" s="267" t="str">
        <f t="shared" si="0"/>
        <v xml:space="preserve"> </v>
      </c>
      <c r="C37" s="394" t="str">
        <f t="shared" si="2"/>
        <v>あなたの登録団体名</v>
      </c>
      <c r="D37" s="54"/>
      <c r="E37" s="54"/>
      <c r="F37" s="250"/>
      <c r="G37" s="250"/>
      <c r="H37" s="54"/>
      <c r="I37" s="304"/>
      <c r="J37" s="131" t="s">
        <v>54</v>
      </c>
      <c r="K37" s="292"/>
      <c r="L37" s="145"/>
      <c r="M37" s="145" t="s">
        <v>295</v>
      </c>
      <c r="N37" s="145" t="s">
        <v>231</v>
      </c>
      <c r="O37" s="145"/>
      <c r="P37" s="145" t="s">
        <v>470</v>
      </c>
      <c r="Q37" s="145"/>
    </row>
    <row r="38" spans="1:17" x14ac:dyDescent="0.2">
      <c r="A38" s="291">
        <v>29</v>
      </c>
      <c r="B38" s="267" t="str">
        <f t="shared" si="0"/>
        <v xml:space="preserve"> </v>
      </c>
      <c r="C38" s="394" t="str">
        <f t="shared" si="2"/>
        <v>あなたの登録団体名</v>
      </c>
      <c r="D38" s="54"/>
      <c r="E38" s="54"/>
      <c r="F38" s="250"/>
      <c r="G38" s="250"/>
      <c r="H38" s="54"/>
      <c r="I38" s="304"/>
      <c r="J38" s="131" t="s">
        <v>54</v>
      </c>
      <c r="K38" s="292"/>
      <c r="L38" s="145"/>
      <c r="M38" s="145" t="s">
        <v>296</v>
      </c>
      <c r="N38" s="145" t="s">
        <v>234</v>
      </c>
      <c r="O38" s="145"/>
      <c r="P38" s="145" t="s">
        <v>522</v>
      </c>
      <c r="Q38" s="145"/>
    </row>
    <row r="39" spans="1:17" x14ac:dyDescent="0.2">
      <c r="A39" s="291">
        <v>30</v>
      </c>
      <c r="B39" s="267" t="str">
        <f t="shared" si="0"/>
        <v xml:space="preserve"> </v>
      </c>
      <c r="C39" s="394" t="str">
        <f t="shared" si="2"/>
        <v>あなたの登録団体名</v>
      </c>
      <c r="D39" s="54"/>
      <c r="E39" s="54"/>
      <c r="F39" s="250"/>
      <c r="G39" s="250"/>
      <c r="H39" s="54"/>
      <c r="I39" s="304"/>
      <c r="J39" s="131" t="s">
        <v>54</v>
      </c>
      <c r="K39" s="292"/>
      <c r="L39" s="145"/>
      <c r="M39" s="145" t="s">
        <v>297</v>
      </c>
      <c r="N39" s="145" t="s">
        <v>237</v>
      </c>
      <c r="O39" s="145"/>
      <c r="P39" s="145" t="s">
        <v>521</v>
      </c>
      <c r="Q39" s="145"/>
    </row>
    <row r="40" spans="1:17" x14ac:dyDescent="0.2">
      <c r="A40" s="291">
        <v>31</v>
      </c>
      <c r="B40" s="267" t="str">
        <f t="shared" si="0"/>
        <v xml:space="preserve"> </v>
      </c>
      <c r="C40" s="394" t="str">
        <f t="shared" si="2"/>
        <v>あなたの登録団体名</v>
      </c>
      <c r="D40" s="54"/>
      <c r="E40" s="54"/>
      <c r="F40" s="250"/>
      <c r="G40" s="250"/>
      <c r="H40" s="54"/>
      <c r="I40" s="304"/>
      <c r="J40" s="131" t="s">
        <v>54</v>
      </c>
      <c r="K40" s="292"/>
      <c r="L40" s="145"/>
      <c r="M40" s="145" t="s">
        <v>298</v>
      </c>
      <c r="N40" s="145" t="s">
        <v>240</v>
      </c>
      <c r="O40" s="145"/>
      <c r="P40" s="145" t="s">
        <v>516</v>
      </c>
      <c r="Q40" s="145"/>
    </row>
    <row r="41" spans="1:17" x14ac:dyDescent="0.2">
      <c r="A41" s="291">
        <v>32</v>
      </c>
      <c r="B41" s="267" t="str">
        <f t="shared" si="0"/>
        <v xml:space="preserve"> </v>
      </c>
      <c r="C41" s="394" t="str">
        <f t="shared" si="2"/>
        <v>あなたの登録団体名</v>
      </c>
      <c r="D41" s="54"/>
      <c r="E41" s="54"/>
      <c r="F41" s="250"/>
      <c r="G41" s="250"/>
      <c r="H41" s="54"/>
      <c r="I41" s="304"/>
      <c r="J41" s="131" t="s">
        <v>54</v>
      </c>
      <c r="K41" s="292"/>
      <c r="L41" s="145"/>
      <c r="M41" s="145" t="s">
        <v>299</v>
      </c>
      <c r="N41" s="145" t="s">
        <v>243</v>
      </c>
      <c r="O41" s="145"/>
      <c r="P41" s="145" t="s">
        <v>515</v>
      </c>
      <c r="Q41" s="145"/>
    </row>
    <row r="42" spans="1:17" x14ac:dyDescent="0.2">
      <c r="A42" s="291">
        <v>33</v>
      </c>
      <c r="B42" s="267" t="str">
        <f t="shared" si="0"/>
        <v xml:space="preserve"> </v>
      </c>
      <c r="C42" s="394" t="str">
        <f t="shared" si="2"/>
        <v>あなたの登録団体名</v>
      </c>
      <c r="D42" s="54"/>
      <c r="E42" s="54"/>
      <c r="F42" s="250"/>
      <c r="G42" s="250"/>
      <c r="H42" s="54"/>
      <c r="I42" s="304"/>
      <c r="J42" s="131" t="s">
        <v>54</v>
      </c>
      <c r="K42" s="292"/>
      <c r="L42" s="145"/>
      <c r="M42" s="145" t="s">
        <v>300</v>
      </c>
      <c r="N42" s="145" t="s">
        <v>246</v>
      </c>
      <c r="O42" s="145"/>
      <c r="P42" s="145" t="s">
        <v>498</v>
      </c>
      <c r="Q42" s="145"/>
    </row>
    <row r="43" spans="1:17" x14ac:dyDescent="0.2">
      <c r="A43" s="291">
        <v>34</v>
      </c>
      <c r="B43" s="267" t="str">
        <f t="shared" si="0"/>
        <v xml:space="preserve"> </v>
      </c>
      <c r="C43" s="394" t="str">
        <f t="shared" si="2"/>
        <v>あなたの登録団体名</v>
      </c>
      <c r="D43" s="54"/>
      <c r="E43" s="54"/>
      <c r="F43" s="250"/>
      <c r="G43" s="250"/>
      <c r="H43" s="54"/>
      <c r="I43" s="304"/>
      <c r="J43" s="131" t="s">
        <v>54</v>
      </c>
      <c r="K43" s="292"/>
      <c r="L43" s="145"/>
      <c r="M43" s="145" t="s">
        <v>301</v>
      </c>
      <c r="N43" s="145" t="s">
        <v>249</v>
      </c>
      <c r="O43" s="145"/>
      <c r="P43" s="145" t="s">
        <v>497</v>
      </c>
      <c r="Q43" s="145"/>
    </row>
    <row r="44" spans="1:17" x14ac:dyDescent="0.2">
      <c r="A44" s="291">
        <v>35</v>
      </c>
      <c r="B44" s="267" t="str">
        <f t="shared" si="0"/>
        <v xml:space="preserve"> </v>
      </c>
      <c r="C44" s="394" t="str">
        <f t="shared" si="2"/>
        <v>あなたの登録団体名</v>
      </c>
      <c r="D44" s="54"/>
      <c r="E44" s="54"/>
      <c r="F44" s="250"/>
      <c r="G44" s="250"/>
      <c r="H44" s="54"/>
      <c r="I44" s="304"/>
      <c r="J44" s="131" t="s">
        <v>54</v>
      </c>
      <c r="K44" s="292"/>
      <c r="L44" s="145"/>
      <c r="M44" s="145" t="s">
        <v>302</v>
      </c>
      <c r="N44" s="145" t="s">
        <v>252</v>
      </c>
      <c r="O44" s="145"/>
      <c r="P44" s="145" t="s">
        <v>499</v>
      </c>
      <c r="Q44" s="145"/>
    </row>
    <row r="45" spans="1:17" x14ac:dyDescent="0.2">
      <c r="A45" s="291">
        <v>36</v>
      </c>
      <c r="B45" s="267" t="str">
        <f t="shared" si="0"/>
        <v xml:space="preserve"> </v>
      </c>
      <c r="C45" s="394" t="str">
        <f t="shared" si="2"/>
        <v>あなたの登録団体名</v>
      </c>
      <c r="D45" s="54"/>
      <c r="E45" s="54"/>
      <c r="F45" s="250"/>
      <c r="G45" s="250"/>
      <c r="H45" s="54"/>
      <c r="I45" s="304"/>
      <c r="J45" s="131" t="s">
        <v>54</v>
      </c>
      <c r="K45" s="292"/>
      <c r="L45" s="145"/>
      <c r="M45" s="145" t="s">
        <v>303</v>
      </c>
      <c r="N45" s="145" t="s">
        <v>255</v>
      </c>
      <c r="O45" s="145"/>
      <c r="P45" s="145" t="s">
        <v>503</v>
      </c>
      <c r="Q45" s="145"/>
    </row>
    <row r="46" spans="1:17" x14ac:dyDescent="0.2">
      <c r="A46" s="291">
        <v>37</v>
      </c>
      <c r="B46" s="267" t="str">
        <f t="shared" si="0"/>
        <v xml:space="preserve"> </v>
      </c>
      <c r="C46" s="394" t="str">
        <f t="shared" si="2"/>
        <v>あなたの登録団体名</v>
      </c>
      <c r="D46" s="54"/>
      <c r="E46" s="54"/>
      <c r="F46" s="250"/>
      <c r="G46" s="250"/>
      <c r="H46" s="54"/>
      <c r="I46" s="304"/>
      <c r="J46" s="131" t="s">
        <v>54</v>
      </c>
      <c r="K46" s="292"/>
      <c r="L46" s="145"/>
      <c r="M46" s="145" t="s">
        <v>304</v>
      </c>
      <c r="N46" s="145" t="s">
        <v>258</v>
      </c>
      <c r="O46" s="145"/>
      <c r="P46" s="145" t="s">
        <v>505</v>
      </c>
      <c r="Q46" s="145"/>
    </row>
    <row r="47" spans="1:17" x14ac:dyDescent="0.2">
      <c r="A47" s="291">
        <v>38</v>
      </c>
      <c r="B47" s="267" t="str">
        <f t="shared" si="0"/>
        <v xml:space="preserve"> </v>
      </c>
      <c r="C47" s="394" t="str">
        <f t="shared" si="2"/>
        <v>あなたの登録団体名</v>
      </c>
      <c r="D47" s="54"/>
      <c r="E47" s="54"/>
      <c r="F47" s="250"/>
      <c r="G47" s="250"/>
      <c r="H47" s="54"/>
      <c r="I47" s="304"/>
      <c r="J47" s="131" t="s">
        <v>54</v>
      </c>
      <c r="K47" s="292"/>
      <c r="L47" s="145"/>
      <c r="M47" s="145" t="s">
        <v>305</v>
      </c>
      <c r="N47" s="145" t="s">
        <v>261</v>
      </c>
      <c r="O47" s="145"/>
      <c r="P47" s="145" t="s">
        <v>511</v>
      </c>
      <c r="Q47" s="145"/>
    </row>
    <row r="48" spans="1:17" x14ac:dyDescent="0.2">
      <c r="A48" s="291">
        <v>39</v>
      </c>
      <c r="B48" s="267" t="str">
        <f t="shared" si="0"/>
        <v xml:space="preserve"> </v>
      </c>
      <c r="C48" s="394" t="str">
        <f t="shared" si="2"/>
        <v>あなたの登録団体名</v>
      </c>
      <c r="D48" s="54"/>
      <c r="E48" s="54"/>
      <c r="F48" s="250"/>
      <c r="G48" s="250"/>
      <c r="H48" s="54"/>
      <c r="I48" s="304"/>
      <c r="J48" s="131" t="s">
        <v>54</v>
      </c>
      <c r="K48" s="292"/>
      <c r="L48" s="145"/>
      <c r="M48" s="145" t="s">
        <v>306</v>
      </c>
      <c r="N48" s="145" t="s">
        <v>264</v>
      </c>
      <c r="O48" s="145"/>
      <c r="P48" s="145" t="s">
        <v>512</v>
      </c>
      <c r="Q48" s="145"/>
    </row>
    <row r="49" spans="1:17" x14ac:dyDescent="0.2">
      <c r="A49" s="291">
        <v>40</v>
      </c>
      <c r="B49" s="267" t="str">
        <f t="shared" si="0"/>
        <v xml:space="preserve"> </v>
      </c>
      <c r="C49" s="394" t="str">
        <f t="shared" si="2"/>
        <v>あなたの登録団体名</v>
      </c>
      <c r="D49" s="54"/>
      <c r="E49" s="54"/>
      <c r="F49" s="250"/>
      <c r="G49" s="250"/>
      <c r="H49" s="54"/>
      <c r="I49" s="304"/>
      <c r="J49" s="131" t="s">
        <v>54</v>
      </c>
      <c r="K49" s="292"/>
      <c r="L49" s="145"/>
      <c r="M49" s="145" t="s">
        <v>307</v>
      </c>
      <c r="N49" s="145" t="s">
        <v>267</v>
      </c>
      <c r="O49" s="145"/>
      <c r="P49" s="145" t="s">
        <v>510</v>
      </c>
      <c r="Q49" s="145"/>
    </row>
    <row r="50" spans="1:17" x14ac:dyDescent="0.2">
      <c r="A50" s="291">
        <v>41</v>
      </c>
      <c r="B50" s="267" t="str">
        <f t="shared" si="0"/>
        <v xml:space="preserve"> </v>
      </c>
      <c r="C50" s="394" t="str">
        <f t="shared" si="2"/>
        <v>あなたの登録団体名</v>
      </c>
      <c r="D50" s="54"/>
      <c r="E50" s="54"/>
      <c r="F50" s="250"/>
      <c r="G50" s="250"/>
      <c r="H50" s="54"/>
      <c r="I50" s="304"/>
      <c r="J50" s="131" t="s">
        <v>54</v>
      </c>
      <c r="K50" s="292"/>
      <c r="L50" s="145"/>
      <c r="M50" s="145" t="s">
        <v>101</v>
      </c>
      <c r="N50" s="145" t="s">
        <v>270</v>
      </c>
      <c r="O50" s="145"/>
      <c r="P50" s="145" t="s">
        <v>507</v>
      </c>
      <c r="Q50" s="145"/>
    </row>
    <row r="51" spans="1:17" x14ac:dyDescent="0.2">
      <c r="A51" s="291">
        <v>42</v>
      </c>
      <c r="B51" s="267" t="str">
        <f t="shared" si="0"/>
        <v xml:space="preserve"> </v>
      </c>
      <c r="C51" s="394" t="str">
        <f t="shared" si="2"/>
        <v>あなたの登録団体名</v>
      </c>
      <c r="D51" s="54"/>
      <c r="E51" s="54"/>
      <c r="F51" s="250"/>
      <c r="G51" s="250"/>
      <c r="H51" s="54"/>
      <c r="I51" s="304"/>
      <c r="J51" s="131" t="s">
        <v>54</v>
      </c>
      <c r="K51" s="292"/>
      <c r="L51" s="145"/>
      <c r="M51" s="145" t="s">
        <v>308</v>
      </c>
      <c r="N51" s="145" t="s">
        <v>273</v>
      </c>
      <c r="O51" s="145"/>
      <c r="P51" s="145" t="s">
        <v>519</v>
      </c>
      <c r="Q51" s="145"/>
    </row>
    <row r="52" spans="1:17" x14ac:dyDescent="0.2">
      <c r="A52" s="291">
        <v>43</v>
      </c>
      <c r="B52" s="267" t="str">
        <f t="shared" si="0"/>
        <v xml:space="preserve"> </v>
      </c>
      <c r="C52" s="394" t="str">
        <f t="shared" si="2"/>
        <v>あなたの登録団体名</v>
      </c>
      <c r="D52" s="54"/>
      <c r="E52" s="54"/>
      <c r="F52" s="250"/>
      <c r="G52" s="250"/>
      <c r="H52" s="54"/>
      <c r="I52" s="304"/>
      <c r="J52" s="131" t="s">
        <v>54</v>
      </c>
      <c r="K52" s="292"/>
      <c r="L52" s="145"/>
      <c r="M52" s="145" t="s">
        <v>309</v>
      </c>
      <c r="N52" s="145" t="s">
        <v>276</v>
      </c>
      <c r="O52" s="145"/>
      <c r="P52" s="145" t="s">
        <v>520</v>
      </c>
      <c r="Q52" s="145"/>
    </row>
    <row r="53" spans="1:17" x14ac:dyDescent="0.2">
      <c r="A53" s="291">
        <v>44</v>
      </c>
      <c r="B53" s="267" t="str">
        <f t="shared" si="0"/>
        <v xml:space="preserve"> </v>
      </c>
      <c r="C53" s="394" t="str">
        <f t="shared" si="2"/>
        <v>あなたの登録団体名</v>
      </c>
      <c r="D53" s="54"/>
      <c r="E53" s="54"/>
      <c r="F53" s="250"/>
      <c r="G53" s="250"/>
      <c r="H53" s="54"/>
      <c r="I53" s="304"/>
      <c r="J53" s="131" t="s">
        <v>54</v>
      </c>
      <c r="K53" s="292"/>
      <c r="L53" s="145"/>
      <c r="M53" s="145" t="s">
        <v>525</v>
      </c>
      <c r="N53" s="145" t="s">
        <v>279</v>
      </c>
      <c r="O53" s="145"/>
      <c r="P53" s="145" t="s">
        <v>523</v>
      </c>
      <c r="Q53" s="145"/>
    </row>
    <row r="54" spans="1:17" x14ac:dyDescent="0.2">
      <c r="A54" s="291">
        <v>45</v>
      </c>
      <c r="B54" s="267" t="str">
        <f t="shared" si="0"/>
        <v xml:space="preserve"> </v>
      </c>
      <c r="C54" s="394" t="str">
        <f t="shared" si="2"/>
        <v>あなたの登録団体名</v>
      </c>
      <c r="D54" s="54"/>
      <c r="E54" s="54"/>
      <c r="F54" s="250"/>
      <c r="G54" s="250"/>
      <c r="H54" s="54"/>
      <c r="I54" s="304"/>
      <c r="J54" s="131" t="s">
        <v>54</v>
      </c>
      <c r="K54" s="292"/>
      <c r="L54" s="145"/>
      <c r="M54" s="145" t="s">
        <v>310</v>
      </c>
      <c r="N54" s="145" t="s">
        <v>282</v>
      </c>
      <c r="O54" s="145"/>
      <c r="P54" s="145" t="s">
        <v>487</v>
      </c>
      <c r="Q54" s="145"/>
    </row>
    <row r="55" spans="1:17" x14ac:dyDescent="0.2">
      <c r="A55" s="291">
        <v>46</v>
      </c>
      <c r="B55" s="267" t="str">
        <f t="shared" si="0"/>
        <v xml:space="preserve"> </v>
      </c>
      <c r="C55" s="394" t="str">
        <f t="shared" si="2"/>
        <v>あなたの登録団体名</v>
      </c>
      <c r="D55" s="54"/>
      <c r="E55" s="54"/>
      <c r="F55" s="250"/>
      <c r="G55" s="250"/>
      <c r="H55" s="54"/>
      <c r="I55" s="304"/>
      <c r="J55" s="131" t="s">
        <v>54</v>
      </c>
      <c r="K55" s="292"/>
      <c r="L55" s="145"/>
      <c r="M55" s="145" t="s">
        <v>311</v>
      </c>
      <c r="N55" s="145" t="s">
        <v>285</v>
      </c>
      <c r="O55" s="145"/>
      <c r="P55" s="145" t="s">
        <v>480</v>
      </c>
      <c r="Q55" s="145"/>
    </row>
    <row r="56" spans="1:17" x14ac:dyDescent="0.2">
      <c r="A56" s="291">
        <v>47</v>
      </c>
      <c r="B56" s="267" t="str">
        <f t="shared" si="0"/>
        <v xml:space="preserve"> </v>
      </c>
      <c r="C56" s="394" t="str">
        <f t="shared" si="2"/>
        <v>あなたの登録団体名</v>
      </c>
      <c r="D56" s="54"/>
      <c r="E56" s="54"/>
      <c r="F56" s="250"/>
      <c r="G56" s="250"/>
      <c r="H56" s="54"/>
      <c r="I56" s="304"/>
      <c r="J56" s="131" t="s">
        <v>54</v>
      </c>
      <c r="K56" s="292"/>
      <c r="L56" s="145"/>
      <c r="M56" s="145" t="s">
        <v>312</v>
      </c>
      <c r="N56" s="145" t="s">
        <v>288</v>
      </c>
      <c r="O56" s="145"/>
      <c r="P56" s="145" t="s">
        <v>589</v>
      </c>
      <c r="Q56" s="145"/>
    </row>
    <row r="57" spans="1:17" x14ac:dyDescent="0.2">
      <c r="A57" s="291">
        <v>48</v>
      </c>
      <c r="B57" s="267" t="str">
        <f t="shared" si="0"/>
        <v xml:space="preserve"> </v>
      </c>
      <c r="C57" s="394" t="str">
        <f t="shared" si="2"/>
        <v>あなたの登録団体名</v>
      </c>
      <c r="D57" s="54"/>
      <c r="E57" s="54"/>
      <c r="F57" s="250"/>
      <c r="G57" s="250"/>
      <c r="H57" s="54"/>
      <c r="I57" s="304"/>
      <c r="J57" s="131" t="s">
        <v>54</v>
      </c>
      <c r="K57" s="292"/>
      <c r="L57" s="145"/>
      <c r="M57" s="145" t="s">
        <v>313</v>
      </c>
      <c r="N57" s="145" t="s">
        <v>291</v>
      </c>
      <c r="O57" s="145"/>
      <c r="P57" s="145" t="s">
        <v>490</v>
      </c>
      <c r="Q57" s="145"/>
    </row>
    <row r="58" spans="1:17" x14ac:dyDescent="0.2">
      <c r="A58" s="291">
        <v>49</v>
      </c>
      <c r="B58" s="267" t="str">
        <f t="shared" si="0"/>
        <v xml:space="preserve"> </v>
      </c>
      <c r="C58" s="394" t="str">
        <f t="shared" si="2"/>
        <v>あなたの登録団体名</v>
      </c>
      <c r="D58" s="54"/>
      <c r="E58" s="54"/>
      <c r="F58" s="250"/>
      <c r="G58" s="250"/>
      <c r="H58" s="54"/>
      <c r="I58" s="304"/>
      <c r="J58" s="131" t="s">
        <v>54</v>
      </c>
      <c r="K58" s="292"/>
      <c r="L58" s="145"/>
      <c r="M58" s="145" t="s">
        <v>314</v>
      </c>
      <c r="N58" s="145"/>
      <c r="O58" s="145"/>
      <c r="P58" s="145" t="s">
        <v>492</v>
      </c>
      <c r="Q58" s="145"/>
    </row>
    <row r="59" spans="1:17" x14ac:dyDescent="0.2">
      <c r="A59" s="291">
        <v>50</v>
      </c>
      <c r="B59" s="267" t="str">
        <f t="shared" si="0"/>
        <v xml:space="preserve"> </v>
      </c>
      <c r="C59" s="394" t="str">
        <f t="shared" si="2"/>
        <v>あなたの登録団体名</v>
      </c>
      <c r="D59" s="54"/>
      <c r="E59" s="54"/>
      <c r="F59" s="250"/>
      <c r="G59" s="250"/>
      <c r="H59" s="54"/>
      <c r="I59" s="304"/>
      <c r="J59" s="131" t="s">
        <v>54</v>
      </c>
      <c r="K59" s="292"/>
      <c r="L59" s="145"/>
      <c r="M59" s="145" t="s">
        <v>315</v>
      </c>
      <c r="N59" s="145"/>
      <c r="O59" s="145"/>
      <c r="P59" s="145" t="s">
        <v>491</v>
      </c>
      <c r="Q59" s="145"/>
    </row>
    <row r="60" spans="1:17" x14ac:dyDescent="0.2">
      <c r="A60" s="291">
        <v>51</v>
      </c>
      <c r="B60" s="267" t="str">
        <f t="shared" si="0"/>
        <v xml:space="preserve"> </v>
      </c>
      <c r="C60" s="394" t="str">
        <f t="shared" si="2"/>
        <v>あなたの登録団体名</v>
      </c>
      <c r="D60" s="54"/>
      <c r="E60" s="54"/>
      <c r="F60" s="250"/>
      <c r="G60" s="250"/>
      <c r="H60" s="54"/>
      <c r="I60" s="304"/>
      <c r="J60" s="131" t="s">
        <v>54</v>
      </c>
      <c r="K60" s="292"/>
      <c r="L60" s="145"/>
      <c r="M60" s="145" t="s">
        <v>316</v>
      </c>
      <c r="N60" s="145"/>
      <c r="O60" s="145"/>
      <c r="P60" s="145" t="s">
        <v>496</v>
      </c>
      <c r="Q60" s="145"/>
    </row>
    <row r="61" spans="1:17" x14ac:dyDescent="0.2">
      <c r="A61" s="291">
        <v>52</v>
      </c>
      <c r="B61" s="267" t="str">
        <f t="shared" si="0"/>
        <v xml:space="preserve"> </v>
      </c>
      <c r="C61" s="394" t="str">
        <f t="shared" si="2"/>
        <v>あなたの登録団体名</v>
      </c>
      <c r="D61" s="54"/>
      <c r="E61" s="252"/>
      <c r="F61" s="250"/>
      <c r="G61" s="250"/>
      <c r="H61" s="54"/>
      <c r="I61" s="304"/>
      <c r="J61" s="131" t="s">
        <v>54</v>
      </c>
      <c r="K61" s="292"/>
      <c r="L61" s="145"/>
      <c r="M61" s="145" t="s">
        <v>317</v>
      </c>
      <c r="N61" s="145"/>
      <c r="O61" s="145"/>
      <c r="P61" s="145" t="s">
        <v>513</v>
      </c>
      <c r="Q61" s="145"/>
    </row>
    <row r="62" spans="1:17" x14ac:dyDescent="0.2">
      <c r="A62" s="291">
        <v>53</v>
      </c>
      <c r="B62" s="267" t="str">
        <f t="shared" si="0"/>
        <v xml:space="preserve"> </v>
      </c>
      <c r="C62" s="394" t="str">
        <f t="shared" si="2"/>
        <v>あなたの登録団体名</v>
      </c>
      <c r="D62" s="54"/>
      <c r="E62" s="54"/>
      <c r="F62" s="250"/>
      <c r="G62" s="250"/>
      <c r="H62" s="54"/>
      <c r="I62" s="304"/>
      <c r="J62" s="131" t="s">
        <v>54</v>
      </c>
      <c r="K62" s="292"/>
      <c r="L62" s="145"/>
      <c r="M62" s="145" t="s">
        <v>318</v>
      </c>
      <c r="N62" s="145"/>
      <c r="O62" s="145"/>
      <c r="P62" s="145" t="s">
        <v>467</v>
      </c>
      <c r="Q62" s="145"/>
    </row>
    <row r="63" spans="1:17" x14ac:dyDescent="0.2">
      <c r="A63" s="291">
        <v>54</v>
      </c>
      <c r="B63" s="267" t="str">
        <f t="shared" si="0"/>
        <v xml:space="preserve"> </v>
      </c>
      <c r="C63" s="394" t="str">
        <f t="shared" si="2"/>
        <v>あなたの登録団体名</v>
      </c>
      <c r="D63" s="54"/>
      <c r="E63" s="54"/>
      <c r="F63" s="250"/>
      <c r="G63" s="250"/>
      <c r="H63" s="54"/>
      <c r="I63" s="304"/>
      <c r="J63" s="131" t="s">
        <v>54</v>
      </c>
      <c r="K63" s="292"/>
      <c r="L63" s="145"/>
      <c r="M63" s="145" t="s">
        <v>319</v>
      </c>
      <c r="N63" s="145"/>
      <c r="O63" s="145"/>
      <c r="P63" s="145" t="s">
        <v>514</v>
      </c>
      <c r="Q63" s="145"/>
    </row>
    <row r="64" spans="1:17" x14ac:dyDescent="0.2">
      <c r="A64" s="291">
        <v>55</v>
      </c>
      <c r="B64" s="267" t="str">
        <f t="shared" si="0"/>
        <v xml:space="preserve"> </v>
      </c>
      <c r="C64" s="394" t="str">
        <f t="shared" si="2"/>
        <v>あなたの登録団体名</v>
      </c>
      <c r="D64" s="54"/>
      <c r="E64" s="54"/>
      <c r="F64" s="250"/>
      <c r="G64" s="250"/>
      <c r="H64" s="54"/>
      <c r="I64" s="304"/>
      <c r="J64" s="131" t="s">
        <v>54</v>
      </c>
      <c r="K64" s="292"/>
      <c r="L64" s="145"/>
      <c r="M64" s="145" t="s">
        <v>320</v>
      </c>
      <c r="N64" s="145"/>
      <c r="O64" s="145"/>
      <c r="P64" s="145" t="s">
        <v>468</v>
      </c>
      <c r="Q64" s="145"/>
    </row>
    <row r="65" spans="1:17" x14ac:dyDescent="0.2">
      <c r="A65" s="291">
        <v>56</v>
      </c>
      <c r="B65" s="267" t="str">
        <f t="shared" si="0"/>
        <v xml:space="preserve"> </v>
      </c>
      <c r="C65" s="394" t="str">
        <f t="shared" si="2"/>
        <v>あなたの登録団体名</v>
      </c>
      <c r="D65" s="54"/>
      <c r="E65" s="54"/>
      <c r="F65" s="250"/>
      <c r="G65" s="250"/>
      <c r="H65" s="54"/>
      <c r="I65" s="304"/>
      <c r="J65" s="131" t="s">
        <v>54</v>
      </c>
      <c r="K65" s="292"/>
      <c r="L65" s="145"/>
      <c r="M65" s="145" t="s">
        <v>321</v>
      </c>
      <c r="N65" s="145"/>
      <c r="O65" s="145"/>
      <c r="P65" s="145" t="s">
        <v>524</v>
      </c>
      <c r="Q65" s="145"/>
    </row>
    <row r="66" spans="1:17" x14ac:dyDescent="0.2">
      <c r="A66" s="291">
        <v>57</v>
      </c>
      <c r="B66" s="267" t="str">
        <f t="shared" si="0"/>
        <v xml:space="preserve"> </v>
      </c>
      <c r="C66" s="394" t="str">
        <f t="shared" si="2"/>
        <v>あなたの登録団体名</v>
      </c>
      <c r="D66" s="54"/>
      <c r="E66" s="54"/>
      <c r="F66" s="250"/>
      <c r="G66" s="250"/>
      <c r="H66" s="54"/>
      <c r="I66" s="304"/>
      <c r="J66" s="131" t="s">
        <v>54</v>
      </c>
      <c r="K66" s="292"/>
      <c r="L66" s="145"/>
      <c r="M66" s="145" t="s">
        <v>322</v>
      </c>
      <c r="N66" s="145"/>
      <c r="O66" s="145"/>
      <c r="P66" s="145" t="s">
        <v>66</v>
      </c>
      <c r="Q66" s="145"/>
    </row>
    <row r="67" spans="1:17" x14ac:dyDescent="0.2">
      <c r="A67" s="291">
        <v>58</v>
      </c>
      <c r="B67" s="267" t="str">
        <f t="shared" si="0"/>
        <v xml:space="preserve"> </v>
      </c>
      <c r="C67" s="394" t="str">
        <f t="shared" si="2"/>
        <v>あなたの登録団体名</v>
      </c>
      <c r="D67" s="54"/>
      <c r="E67" s="54"/>
      <c r="F67" s="250"/>
      <c r="G67" s="250"/>
      <c r="H67" s="54"/>
      <c r="I67" s="304"/>
      <c r="J67" s="131" t="s">
        <v>54</v>
      </c>
      <c r="K67" s="292"/>
      <c r="L67" s="145"/>
      <c r="M67" s="145" t="s">
        <v>323</v>
      </c>
      <c r="N67" s="145"/>
      <c r="O67" s="145"/>
      <c r="P67" s="145" t="s">
        <v>67</v>
      </c>
      <c r="Q67" s="145"/>
    </row>
    <row r="68" spans="1:17" x14ac:dyDescent="0.2">
      <c r="A68" s="291">
        <v>59</v>
      </c>
      <c r="B68" s="267" t="str">
        <f t="shared" si="0"/>
        <v xml:space="preserve"> </v>
      </c>
      <c r="C68" s="394" t="str">
        <f t="shared" si="2"/>
        <v>あなたの登録団体名</v>
      </c>
      <c r="D68" s="54"/>
      <c r="E68" s="54"/>
      <c r="F68" s="250"/>
      <c r="G68" s="250"/>
      <c r="H68" s="54"/>
      <c r="I68" s="304"/>
      <c r="J68" s="131" t="s">
        <v>54</v>
      </c>
      <c r="K68" s="292"/>
      <c r="L68" s="145"/>
      <c r="M68" s="145" t="s">
        <v>324</v>
      </c>
      <c r="N68" s="145"/>
      <c r="O68" s="145"/>
      <c r="P68" s="145" t="s">
        <v>68</v>
      </c>
      <c r="Q68" s="145"/>
    </row>
    <row r="69" spans="1:17" x14ac:dyDescent="0.2">
      <c r="A69" s="291">
        <v>60</v>
      </c>
      <c r="B69" s="267" t="str">
        <f t="shared" si="0"/>
        <v xml:space="preserve"> </v>
      </c>
      <c r="C69" s="394" t="str">
        <f t="shared" si="2"/>
        <v>あなたの登録団体名</v>
      </c>
      <c r="D69" s="54"/>
      <c r="E69" s="54"/>
      <c r="F69" s="250"/>
      <c r="G69" s="250"/>
      <c r="H69" s="54"/>
      <c r="I69" s="304"/>
      <c r="J69" s="131" t="s">
        <v>54</v>
      </c>
      <c r="K69" s="292"/>
      <c r="L69" s="145"/>
      <c r="M69" s="145" t="s">
        <v>325</v>
      </c>
      <c r="N69" s="145"/>
      <c r="O69" s="145"/>
      <c r="P69" s="145" t="s">
        <v>69</v>
      </c>
      <c r="Q69" s="145"/>
    </row>
    <row r="70" spans="1:17" x14ac:dyDescent="0.2">
      <c r="A70" s="291">
        <v>61</v>
      </c>
      <c r="B70" s="267" t="str">
        <f t="shared" si="0"/>
        <v xml:space="preserve"> </v>
      </c>
      <c r="C70" s="394" t="str">
        <f t="shared" si="2"/>
        <v>あなたの登録団体名</v>
      </c>
      <c r="D70" s="54"/>
      <c r="E70" s="54"/>
      <c r="F70" s="250"/>
      <c r="G70" s="250"/>
      <c r="H70" s="54"/>
      <c r="I70" s="304"/>
      <c r="J70" s="131" t="s">
        <v>54</v>
      </c>
      <c r="K70" s="292"/>
      <c r="L70" s="145"/>
      <c r="M70" s="145" t="s">
        <v>326</v>
      </c>
      <c r="N70" s="145"/>
      <c r="O70" s="145"/>
      <c r="P70" s="145" t="s">
        <v>70</v>
      </c>
      <c r="Q70" s="145"/>
    </row>
    <row r="71" spans="1:17" x14ac:dyDescent="0.2">
      <c r="A71" s="291">
        <v>62</v>
      </c>
      <c r="B71" s="267" t="str">
        <f t="shared" si="0"/>
        <v xml:space="preserve"> </v>
      </c>
      <c r="C71" s="394" t="str">
        <f t="shared" si="2"/>
        <v>あなたの登録団体名</v>
      </c>
      <c r="D71" s="54"/>
      <c r="E71" s="54"/>
      <c r="F71" s="250"/>
      <c r="G71" s="250"/>
      <c r="H71" s="54"/>
      <c r="I71" s="304"/>
      <c r="J71" s="131" t="s">
        <v>54</v>
      </c>
      <c r="K71" s="292"/>
      <c r="L71" s="145"/>
      <c r="M71" s="145" t="s">
        <v>327</v>
      </c>
      <c r="N71" s="145"/>
      <c r="O71" s="145"/>
      <c r="P71" s="145" t="s">
        <v>71</v>
      </c>
      <c r="Q71" s="145"/>
    </row>
    <row r="72" spans="1:17" x14ac:dyDescent="0.2">
      <c r="A72" s="291">
        <v>63</v>
      </c>
      <c r="B72" s="267" t="str">
        <f t="shared" si="0"/>
        <v xml:space="preserve"> </v>
      </c>
      <c r="C72" s="394" t="str">
        <f t="shared" si="2"/>
        <v>あなたの登録団体名</v>
      </c>
      <c r="D72" s="54"/>
      <c r="E72" s="54"/>
      <c r="F72" s="250"/>
      <c r="G72" s="250"/>
      <c r="H72" s="54"/>
      <c r="I72" s="304"/>
      <c r="J72" s="131" t="s">
        <v>54</v>
      </c>
      <c r="K72" s="292"/>
      <c r="L72" s="145"/>
      <c r="M72" s="145" t="s">
        <v>328</v>
      </c>
      <c r="N72" s="145"/>
      <c r="O72" s="145"/>
      <c r="P72" s="145" t="s">
        <v>427</v>
      </c>
      <c r="Q72" s="145"/>
    </row>
    <row r="73" spans="1:17" x14ac:dyDescent="0.2">
      <c r="A73" s="291">
        <v>64</v>
      </c>
      <c r="B73" s="267" t="str">
        <f t="shared" si="0"/>
        <v xml:space="preserve"> </v>
      </c>
      <c r="C73" s="394" t="str">
        <f>$C$2</f>
        <v>あなたの登録団体名</v>
      </c>
      <c r="D73" s="54"/>
      <c r="E73" s="54"/>
      <c r="F73" s="250"/>
      <c r="G73" s="250"/>
      <c r="H73" s="54"/>
      <c r="I73" s="304"/>
      <c r="J73" s="131" t="s">
        <v>54</v>
      </c>
      <c r="K73" s="292"/>
      <c r="L73" s="145"/>
      <c r="M73" s="145" t="s">
        <v>329</v>
      </c>
      <c r="N73" s="145"/>
      <c r="O73" s="145"/>
      <c r="P73" s="145" t="s">
        <v>72</v>
      </c>
      <c r="Q73" s="145"/>
    </row>
    <row r="74" spans="1:17" x14ac:dyDescent="0.2">
      <c r="A74" s="291">
        <v>65</v>
      </c>
      <c r="B74" s="267" t="str">
        <f t="shared" ref="B74:B100" si="3">D74&amp;" "&amp;E74</f>
        <v xml:space="preserve"> </v>
      </c>
      <c r="C74" s="394" t="str">
        <f t="shared" si="2"/>
        <v>あなたの登録団体名</v>
      </c>
      <c r="D74" s="54"/>
      <c r="E74" s="54"/>
      <c r="F74" s="250"/>
      <c r="G74" s="250"/>
      <c r="H74" s="54"/>
      <c r="I74" s="304"/>
      <c r="J74" s="131" t="s">
        <v>54</v>
      </c>
      <c r="K74" s="292"/>
      <c r="L74" s="145"/>
      <c r="M74" s="145" t="s">
        <v>330</v>
      </c>
      <c r="N74" s="145"/>
      <c r="O74" s="145"/>
      <c r="P74" s="145" t="s">
        <v>73</v>
      </c>
      <c r="Q74" s="145"/>
    </row>
    <row r="75" spans="1:17" x14ac:dyDescent="0.2">
      <c r="A75" s="291">
        <v>66</v>
      </c>
      <c r="B75" s="267" t="str">
        <f t="shared" si="3"/>
        <v xml:space="preserve"> </v>
      </c>
      <c r="C75" s="394" t="str">
        <f t="shared" ref="C75:C78" si="4">$C$2</f>
        <v>あなたの登録団体名</v>
      </c>
      <c r="D75" s="54"/>
      <c r="E75" s="54"/>
      <c r="F75" s="250"/>
      <c r="G75" s="250"/>
      <c r="H75" s="54"/>
      <c r="I75" s="304"/>
      <c r="J75" s="131" t="s">
        <v>54</v>
      </c>
      <c r="K75" s="292"/>
      <c r="L75" s="145"/>
      <c r="M75" s="145" t="s">
        <v>331</v>
      </c>
      <c r="N75" s="145"/>
      <c r="O75" s="145"/>
      <c r="P75" s="145" t="s">
        <v>74</v>
      </c>
      <c r="Q75" s="145"/>
    </row>
    <row r="76" spans="1:17" x14ac:dyDescent="0.2">
      <c r="A76" s="291">
        <v>67</v>
      </c>
      <c r="B76" s="267" t="str">
        <f t="shared" si="3"/>
        <v xml:space="preserve"> </v>
      </c>
      <c r="C76" s="394" t="str">
        <f t="shared" si="4"/>
        <v>あなたの登録団体名</v>
      </c>
      <c r="D76" s="54"/>
      <c r="E76" s="54"/>
      <c r="F76" s="250"/>
      <c r="G76" s="250"/>
      <c r="H76" s="54"/>
      <c r="I76" s="304"/>
      <c r="J76" s="131" t="s">
        <v>54</v>
      </c>
      <c r="K76" s="292"/>
      <c r="L76" s="145"/>
      <c r="M76" s="145" t="s">
        <v>332</v>
      </c>
      <c r="N76" s="145"/>
      <c r="O76" s="145"/>
      <c r="P76" s="145" t="s">
        <v>75</v>
      </c>
      <c r="Q76" s="145"/>
    </row>
    <row r="77" spans="1:17" x14ac:dyDescent="0.2">
      <c r="A77" s="291">
        <v>68</v>
      </c>
      <c r="B77" s="267" t="str">
        <f t="shared" si="3"/>
        <v xml:space="preserve"> </v>
      </c>
      <c r="C77" s="394" t="str">
        <f t="shared" si="4"/>
        <v>あなたの登録団体名</v>
      </c>
      <c r="D77" s="54"/>
      <c r="E77" s="54"/>
      <c r="F77" s="250"/>
      <c r="G77" s="250"/>
      <c r="H77" s="54"/>
      <c r="I77" s="304"/>
      <c r="J77" s="131" t="s">
        <v>54</v>
      </c>
      <c r="K77" s="292"/>
      <c r="L77" s="145"/>
      <c r="M77" s="145" t="s">
        <v>333</v>
      </c>
      <c r="N77" s="145"/>
      <c r="O77" s="145"/>
      <c r="P77" s="145" t="s">
        <v>483</v>
      </c>
      <c r="Q77" s="145"/>
    </row>
    <row r="78" spans="1:17" ht="13.8" thickBot="1" x14ac:dyDescent="0.25">
      <c r="A78" s="297">
        <v>69</v>
      </c>
      <c r="B78" s="298" t="str">
        <f t="shared" si="3"/>
        <v xml:space="preserve"> </v>
      </c>
      <c r="C78" s="395" t="str">
        <f t="shared" si="4"/>
        <v>あなたの登録団体名</v>
      </c>
      <c r="D78" s="57"/>
      <c r="E78" s="57"/>
      <c r="F78" s="251"/>
      <c r="G78" s="251"/>
      <c r="H78" s="54"/>
      <c r="I78" s="305"/>
      <c r="J78" s="132" t="s">
        <v>54</v>
      </c>
      <c r="K78" s="299"/>
      <c r="L78" s="145"/>
      <c r="M78" s="145" t="s">
        <v>334</v>
      </c>
      <c r="N78" s="145"/>
      <c r="O78" s="145"/>
      <c r="P78" s="145" t="s">
        <v>590</v>
      </c>
      <c r="Q78" s="145"/>
    </row>
    <row r="79" spans="1:17" ht="13.8" thickBot="1" x14ac:dyDescent="0.25">
      <c r="A79" s="412" t="s">
        <v>543</v>
      </c>
      <c r="B79" s="413"/>
      <c r="C79" s="312" t="s">
        <v>426</v>
      </c>
      <c r="D79" s="312" t="s">
        <v>0</v>
      </c>
      <c r="E79" s="312" t="s">
        <v>1</v>
      </c>
      <c r="F79" s="312" t="s">
        <v>2</v>
      </c>
      <c r="G79" s="312" t="s">
        <v>3</v>
      </c>
      <c r="H79" s="312" t="s">
        <v>4</v>
      </c>
      <c r="I79" s="313" t="s">
        <v>5</v>
      </c>
      <c r="J79" s="314" t="s">
        <v>6</v>
      </c>
      <c r="K79" s="315" t="s">
        <v>531</v>
      </c>
      <c r="L79" s="145"/>
      <c r="M79" s="145" t="s">
        <v>335</v>
      </c>
      <c r="N79" s="145"/>
      <c r="O79" s="145"/>
      <c r="P79" s="145" t="s">
        <v>76</v>
      </c>
      <c r="Q79" s="145"/>
    </row>
    <row r="80" spans="1:17" ht="14.25" customHeight="1" x14ac:dyDescent="0.2">
      <c r="A80" s="300">
        <v>70</v>
      </c>
      <c r="B80" s="301" t="str">
        <f t="shared" si="3"/>
        <v xml:space="preserve"> </v>
      </c>
      <c r="C80" s="249"/>
      <c r="D80" s="268"/>
      <c r="E80" s="268"/>
      <c r="F80" s="249"/>
      <c r="G80" s="249"/>
      <c r="H80" s="54"/>
      <c r="I80" s="306"/>
      <c r="J80" s="269" t="s">
        <v>529</v>
      </c>
      <c r="K80" s="350"/>
      <c r="L80" s="145"/>
      <c r="M80" s="145" t="s">
        <v>336</v>
      </c>
      <c r="N80" s="145"/>
      <c r="O80" s="145"/>
      <c r="P80" s="145" t="s">
        <v>77</v>
      </c>
      <c r="Q80" s="145"/>
    </row>
    <row r="81" spans="1:17" ht="13.5" customHeight="1" x14ac:dyDescent="0.2">
      <c r="A81" s="293">
        <v>71</v>
      </c>
      <c r="B81" s="128" t="str">
        <f t="shared" si="3"/>
        <v xml:space="preserve"> </v>
      </c>
      <c r="C81" s="250"/>
      <c r="D81" s="54"/>
      <c r="E81" s="54"/>
      <c r="F81" s="250"/>
      <c r="G81" s="250"/>
      <c r="H81" s="54"/>
      <c r="I81" s="304"/>
      <c r="J81" s="131" t="s">
        <v>54</v>
      </c>
      <c r="K81" s="351"/>
      <c r="L81" s="145"/>
      <c r="M81" s="145" t="s">
        <v>337</v>
      </c>
      <c r="N81" s="145"/>
      <c r="O81" s="145"/>
      <c r="P81" s="145" t="s">
        <v>78</v>
      </c>
      <c r="Q81" s="145"/>
    </row>
    <row r="82" spans="1:17" ht="13.5" customHeight="1" x14ac:dyDescent="0.2">
      <c r="A82" s="293">
        <v>72</v>
      </c>
      <c r="B82" s="128" t="str">
        <f t="shared" si="3"/>
        <v xml:space="preserve"> </v>
      </c>
      <c r="C82" s="250"/>
      <c r="D82" s="54"/>
      <c r="E82" s="54"/>
      <c r="F82" s="250"/>
      <c r="G82" s="250"/>
      <c r="H82" s="54"/>
      <c r="I82" s="304"/>
      <c r="J82" s="131" t="s">
        <v>54</v>
      </c>
      <c r="K82" s="351"/>
      <c r="L82" s="145"/>
      <c r="M82" s="145" t="s">
        <v>338</v>
      </c>
      <c r="N82" s="145"/>
      <c r="O82" s="145"/>
      <c r="P82" s="145" t="s">
        <v>79</v>
      </c>
      <c r="Q82" s="145"/>
    </row>
    <row r="83" spans="1:17" ht="13.5" customHeight="1" x14ac:dyDescent="0.2">
      <c r="A83" s="293">
        <v>73</v>
      </c>
      <c r="B83" s="128" t="str">
        <f t="shared" si="3"/>
        <v xml:space="preserve"> </v>
      </c>
      <c r="C83" s="250"/>
      <c r="D83" s="54"/>
      <c r="E83" s="54"/>
      <c r="F83" s="250"/>
      <c r="G83" s="250"/>
      <c r="H83" s="54"/>
      <c r="I83" s="304"/>
      <c r="J83" s="131" t="s">
        <v>54</v>
      </c>
      <c r="K83" s="351"/>
      <c r="L83" s="145"/>
      <c r="M83" s="145" t="s">
        <v>339</v>
      </c>
      <c r="N83" s="145"/>
      <c r="O83" s="145"/>
      <c r="P83" s="145" t="s">
        <v>80</v>
      </c>
      <c r="Q83" s="145"/>
    </row>
    <row r="84" spans="1:17" ht="13.5" customHeight="1" x14ac:dyDescent="0.2">
      <c r="A84" s="293">
        <v>74</v>
      </c>
      <c r="B84" s="128" t="str">
        <f t="shared" si="3"/>
        <v xml:space="preserve"> </v>
      </c>
      <c r="C84" s="250"/>
      <c r="D84" s="54"/>
      <c r="E84" s="54"/>
      <c r="F84" s="250"/>
      <c r="G84" s="250"/>
      <c r="H84" s="54"/>
      <c r="I84" s="304"/>
      <c r="J84" s="131" t="s">
        <v>54</v>
      </c>
      <c r="K84" s="351"/>
      <c r="L84" s="145"/>
      <c r="M84" s="145" t="s">
        <v>340</v>
      </c>
      <c r="N84" s="145"/>
      <c r="O84" s="145"/>
      <c r="P84" s="145" t="s">
        <v>81</v>
      </c>
      <c r="Q84" s="145"/>
    </row>
    <row r="85" spans="1:17" ht="13.5" customHeight="1" x14ac:dyDescent="0.2">
      <c r="A85" s="293">
        <v>75</v>
      </c>
      <c r="B85" s="128" t="str">
        <f t="shared" si="3"/>
        <v xml:space="preserve"> </v>
      </c>
      <c r="C85" s="250"/>
      <c r="D85" s="54"/>
      <c r="E85" s="54"/>
      <c r="F85" s="250"/>
      <c r="G85" s="250"/>
      <c r="H85" s="54"/>
      <c r="I85" s="304"/>
      <c r="J85" s="131" t="s">
        <v>54</v>
      </c>
      <c r="K85" s="351"/>
      <c r="L85" s="145"/>
      <c r="M85" s="145" t="s">
        <v>341</v>
      </c>
      <c r="N85" s="145"/>
      <c r="O85" s="145"/>
      <c r="P85" s="145" t="s">
        <v>82</v>
      </c>
      <c r="Q85" s="145"/>
    </row>
    <row r="86" spans="1:17" ht="13.5" customHeight="1" x14ac:dyDescent="0.2">
      <c r="A86" s="293">
        <v>76</v>
      </c>
      <c r="B86" s="128" t="str">
        <f t="shared" si="3"/>
        <v xml:space="preserve"> </v>
      </c>
      <c r="C86" s="250"/>
      <c r="D86" s="54"/>
      <c r="E86" s="54"/>
      <c r="F86" s="250"/>
      <c r="G86" s="250"/>
      <c r="H86" s="54"/>
      <c r="I86" s="304"/>
      <c r="J86" s="131" t="s">
        <v>54</v>
      </c>
      <c r="K86" s="351"/>
      <c r="L86" s="145"/>
      <c r="M86" s="145" t="s">
        <v>342</v>
      </c>
      <c r="N86" s="145"/>
      <c r="O86" s="145"/>
      <c r="P86" s="145" t="s">
        <v>83</v>
      </c>
      <c r="Q86" s="145"/>
    </row>
    <row r="87" spans="1:17" ht="13.5" customHeight="1" x14ac:dyDescent="0.2">
      <c r="A87" s="293">
        <v>77</v>
      </c>
      <c r="B87" s="128" t="str">
        <f t="shared" si="3"/>
        <v xml:space="preserve"> </v>
      </c>
      <c r="C87" s="249"/>
      <c r="D87" s="54"/>
      <c r="E87" s="54"/>
      <c r="F87" s="250"/>
      <c r="G87" s="250"/>
      <c r="H87" s="54"/>
      <c r="I87" s="304"/>
      <c r="J87" s="131" t="s">
        <v>54</v>
      </c>
      <c r="K87" s="351"/>
      <c r="L87" s="145"/>
      <c r="M87" s="145" t="s">
        <v>343</v>
      </c>
      <c r="N87" s="145"/>
      <c r="O87" s="145"/>
      <c r="P87" s="145" t="s">
        <v>84</v>
      </c>
      <c r="Q87" s="145"/>
    </row>
    <row r="88" spans="1:17" ht="13.5" customHeight="1" x14ac:dyDescent="0.2">
      <c r="A88" s="293">
        <v>78</v>
      </c>
      <c r="B88" s="128" t="str">
        <f t="shared" si="3"/>
        <v xml:space="preserve"> </v>
      </c>
      <c r="C88" s="250"/>
      <c r="D88" s="54"/>
      <c r="E88" s="54"/>
      <c r="F88" s="250"/>
      <c r="G88" s="250"/>
      <c r="H88" s="54"/>
      <c r="I88" s="304"/>
      <c r="J88" s="131" t="s">
        <v>54</v>
      </c>
      <c r="K88" s="351"/>
      <c r="L88" s="145"/>
      <c r="M88" s="145" t="s">
        <v>344</v>
      </c>
      <c r="N88" s="145"/>
      <c r="O88" s="145"/>
      <c r="P88" s="145" t="s">
        <v>85</v>
      </c>
      <c r="Q88" s="145"/>
    </row>
    <row r="89" spans="1:17" ht="13.5" customHeight="1" x14ac:dyDescent="0.2">
      <c r="A89" s="293">
        <v>79</v>
      </c>
      <c r="B89" s="128" t="str">
        <f t="shared" si="3"/>
        <v xml:space="preserve"> </v>
      </c>
      <c r="C89" s="250"/>
      <c r="D89" s="54"/>
      <c r="E89" s="54"/>
      <c r="F89" s="250"/>
      <c r="G89" s="250"/>
      <c r="H89" s="54"/>
      <c r="I89" s="304"/>
      <c r="J89" s="131" t="s">
        <v>54</v>
      </c>
      <c r="K89" s="351"/>
      <c r="L89" s="145"/>
      <c r="M89" s="145" t="s">
        <v>345</v>
      </c>
      <c r="N89" s="145"/>
      <c r="O89" s="145"/>
      <c r="P89" s="145" t="s">
        <v>428</v>
      </c>
      <c r="Q89" s="145"/>
    </row>
    <row r="90" spans="1:17" ht="13.5" customHeight="1" x14ac:dyDescent="0.2">
      <c r="A90" s="293">
        <v>80</v>
      </c>
      <c r="B90" s="128" t="str">
        <f t="shared" si="3"/>
        <v xml:space="preserve"> </v>
      </c>
      <c r="C90" s="250"/>
      <c r="D90" s="54"/>
      <c r="E90" s="54"/>
      <c r="F90" s="250"/>
      <c r="G90" s="250"/>
      <c r="H90" s="54"/>
      <c r="I90" s="304"/>
      <c r="J90" s="131" t="s">
        <v>54</v>
      </c>
      <c r="K90" s="351"/>
      <c r="L90" s="145"/>
      <c r="M90" s="145" t="s">
        <v>346</v>
      </c>
      <c r="N90" s="145"/>
      <c r="O90" s="145"/>
      <c r="P90" s="145" t="s">
        <v>86</v>
      </c>
      <c r="Q90" s="145"/>
    </row>
    <row r="91" spans="1:17" ht="13.5" customHeight="1" x14ac:dyDescent="0.2">
      <c r="A91" s="293">
        <v>81</v>
      </c>
      <c r="B91" s="128" t="str">
        <f t="shared" si="3"/>
        <v xml:space="preserve"> </v>
      </c>
      <c r="C91" s="250"/>
      <c r="D91" s="54"/>
      <c r="E91" s="54"/>
      <c r="F91" s="250"/>
      <c r="G91" s="250"/>
      <c r="H91" s="54"/>
      <c r="I91" s="304"/>
      <c r="J91" s="131" t="s">
        <v>54</v>
      </c>
      <c r="K91" s="351"/>
      <c r="L91" s="145"/>
      <c r="M91" s="145" t="s">
        <v>347</v>
      </c>
      <c r="N91" s="145"/>
      <c r="O91" s="145"/>
      <c r="P91" s="145" t="s">
        <v>591</v>
      </c>
      <c r="Q91" s="145"/>
    </row>
    <row r="92" spans="1:17" ht="13.5" customHeight="1" x14ac:dyDescent="0.2">
      <c r="A92" s="293">
        <v>82</v>
      </c>
      <c r="B92" s="128" t="str">
        <f t="shared" si="3"/>
        <v xml:space="preserve"> </v>
      </c>
      <c r="C92" s="250"/>
      <c r="D92" s="54"/>
      <c r="E92" s="54"/>
      <c r="F92" s="250"/>
      <c r="G92" s="250"/>
      <c r="H92" s="54"/>
      <c r="I92" s="304"/>
      <c r="J92" s="131" t="s">
        <v>54</v>
      </c>
      <c r="K92" s="351"/>
      <c r="L92" s="145"/>
      <c r="M92" s="145" t="s">
        <v>348</v>
      </c>
      <c r="N92" s="145"/>
      <c r="O92" s="145"/>
      <c r="P92" s="145" t="s">
        <v>87</v>
      </c>
      <c r="Q92" s="145"/>
    </row>
    <row r="93" spans="1:17" ht="13.5" customHeight="1" x14ac:dyDescent="0.2">
      <c r="A93" s="293">
        <v>83</v>
      </c>
      <c r="B93" s="128" t="str">
        <f t="shared" si="3"/>
        <v xml:space="preserve"> </v>
      </c>
      <c r="C93" s="250"/>
      <c r="D93" s="54"/>
      <c r="E93" s="54"/>
      <c r="F93" s="250"/>
      <c r="G93" s="250"/>
      <c r="H93" s="54"/>
      <c r="I93" s="304"/>
      <c r="J93" s="131" t="s">
        <v>54</v>
      </c>
      <c r="K93" s="351"/>
      <c r="L93" s="145"/>
      <c r="M93" s="145" t="s">
        <v>349</v>
      </c>
      <c r="N93" s="145"/>
      <c r="O93" s="145"/>
      <c r="P93" s="145" t="s">
        <v>88</v>
      </c>
      <c r="Q93" s="145"/>
    </row>
    <row r="94" spans="1:17" ht="13.5" customHeight="1" x14ac:dyDescent="0.2">
      <c r="A94" s="293">
        <v>84</v>
      </c>
      <c r="B94" s="128" t="str">
        <f t="shared" si="3"/>
        <v xml:space="preserve"> </v>
      </c>
      <c r="C94" s="250"/>
      <c r="D94" s="54"/>
      <c r="E94" s="54"/>
      <c r="F94" s="250"/>
      <c r="G94" s="250"/>
      <c r="H94" s="54"/>
      <c r="I94" s="304"/>
      <c r="J94" s="131" t="s">
        <v>54</v>
      </c>
      <c r="K94" s="351"/>
      <c r="L94" s="145"/>
      <c r="M94" s="145" t="s">
        <v>350</v>
      </c>
      <c r="N94" s="145"/>
      <c r="O94" s="145"/>
      <c r="P94" s="145" t="s">
        <v>89</v>
      </c>
      <c r="Q94" s="145"/>
    </row>
    <row r="95" spans="1:17" ht="13.5" customHeight="1" x14ac:dyDescent="0.2">
      <c r="A95" s="293">
        <v>85</v>
      </c>
      <c r="B95" s="128" t="str">
        <f t="shared" si="3"/>
        <v xml:space="preserve"> </v>
      </c>
      <c r="C95" s="250"/>
      <c r="D95" s="54"/>
      <c r="E95" s="54"/>
      <c r="F95" s="250"/>
      <c r="G95" s="250"/>
      <c r="H95" s="54"/>
      <c r="I95" s="304"/>
      <c r="J95" s="131" t="s">
        <v>54</v>
      </c>
      <c r="K95" s="351"/>
      <c r="L95" s="145"/>
      <c r="M95" s="145" t="s">
        <v>351</v>
      </c>
      <c r="N95" s="145"/>
      <c r="O95" s="145"/>
      <c r="P95" s="145" t="s">
        <v>90</v>
      </c>
      <c r="Q95" s="145"/>
    </row>
    <row r="96" spans="1:17" ht="13.5" customHeight="1" x14ac:dyDescent="0.2">
      <c r="A96" s="293">
        <v>86</v>
      </c>
      <c r="B96" s="128" t="str">
        <f t="shared" si="3"/>
        <v xml:space="preserve"> </v>
      </c>
      <c r="C96" s="250"/>
      <c r="D96" s="54"/>
      <c r="E96" s="54"/>
      <c r="F96" s="250"/>
      <c r="G96" s="250"/>
      <c r="H96" s="54"/>
      <c r="I96" s="304"/>
      <c r="J96" s="131" t="s">
        <v>54</v>
      </c>
      <c r="K96" s="351"/>
      <c r="L96" s="145"/>
      <c r="M96" s="145" t="s">
        <v>352</v>
      </c>
      <c r="N96" s="145"/>
      <c r="O96" s="145"/>
      <c r="P96" s="145" t="s">
        <v>91</v>
      </c>
      <c r="Q96" s="145"/>
    </row>
    <row r="97" spans="1:17" ht="13.5" customHeight="1" x14ac:dyDescent="0.2">
      <c r="A97" s="293">
        <v>87</v>
      </c>
      <c r="B97" s="128" t="str">
        <f t="shared" si="3"/>
        <v xml:space="preserve"> </v>
      </c>
      <c r="C97" s="250"/>
      <c r="D97" s="54"/>
      <c r="E97" s="54"/>
      <c r="F97" s="250"/>
      <c r="G97" s="250"/>
      <c r="H97" s="54"/>
      <c r="I97" s="304"/>
      <c r="J97" s="131" t="s">
        <v>54</v>
      </c>
      <c r="K97" s="351"/>
      <c r="L97" s="145"/>
      <c r="M97" s="145" t="s">
        <v>353</v>
      </c>
      <c r="N97" s="145"/>
      <c r="O97" s="145"/>
      <c r="P97" s="145" t="s">
        <v>518</v>
      </c>
      <c r="Q97" s="145"/>
    </row>
    <row r="98" spans="1:17" ht="13.5" customHeight="1" x14ac:dyDescent="0.2">
      <c r="A98" s="293">
        <v>88</v>
      </c>
      <c r="B98" s="128" t="str">
        <f t="shared" si="3"/>
        <v xml:space="preserve"> </v>
      </c>
      <c r="C98" s="250"/>
      <c r="D98" s="54"/>
      <c r="E98" s="54"/>
      <c r="F98" s="250"/>
      <c r="G98" s="250"/>
      <c r="H98" s="54"/>
      <c r="I98" s="304"/>
      <c r="J98" s="131" t="s">
        <v>54</v>
      </c>
      <c r="K98" s="351"/>
      <c r="L98" s="145"/>
      <c r="M98" s="145" t="s">
        <v>354</v>
      </c>
      <c r="N98" s="145"/>
      <c r="O98" s="145"/>
      <c r="P98" s="145" t="s">
        <v>466</v>
      </c>
      <c r="Q98" s="145"/>
    </row>
    <row r="99" spans="1:17" ht="13.5" customHeight="1" x14ac:dyDescent="0.2">
      <c r="A99" s="293">
        <v>89</v>
      </c>
      <c r="B99" s="128" t="str">
        <f t="shared" si="3"/>
        <v xml:space="preserve"> </v>
      </c>
      <c r="C99" s="250"/>
      <c r="D99" s="54"/>
      <c r="E99" s="54"/>
      <c r="F99" s="250"/>
      <c r="G99" s="250"/>
      <c r="H99" s="54"/>
      <c r="I99" s="304"/>
      <c r="J99" s="131" t="s">
        <v>54</v>
      </c>
      <c r="K99" s="351"/>
      <c r="L99" s="145"/>
      <c r="M99" s="145" t="s">
        <v>355</v>
      </c>
      <c r="N99" s="145"/>
      <c r="O99" s="145"/>
      <c r="P99" s="145" t="s">
        <v>92</v>
      </c>
      <c r="Q99" s="145"/>
    </row>
    <row r="100" spans="1:17" ht="14.25" customHeight="1" x14ac:dyDescent="0.2">
      <c r="A100" s="294">
        <v>90</v>
      </c>
      <c r="B100" s="285" t="str">
        <f t="shared" si="3"/>
        <v xml:space="preserve"> </v>
      </c>
      <c r="C100" s="251"/>
      <c r="D100" s="57"/>
      <c r="E100" s="57"/>
      <c r="F100" s="251"/>
      <c r="G100" s="251"/>
      <c r="H100" s="54"/>
      <c r="I100" s="305"/>
      <c r="J100" s="132" t="s">
        <v>54</v>
      </c>
      <c r="K100" s="351"/>
      <c r="L100" s="145"/>
      <c r="M100" s="145" t="s">
        <v>356</v>
      </c>
      <c r="N100" s="145"/>
      <c r="O100" s="145"/>
      <c r="P100" s="145" t="s">
        <v>93</v>
      </c>
      <c r="Q100" s="145"/>
    </row>
    <row r="101" spans="1:17" x14ac:dyDescent="0.2">
      <c r="A101" s="294">
        <v>91</v>
      </c>
      <c r="B101" s="285" t="str">
        <f t="shared" ref="B101:B123" si="5">D101&amp;" "&amp;E101</f>
        <v xml:space="preserve"> </v>
      </c>
      <c r="C101" s="251"/>
      <c r="D101" s="57"/>
      <c r="E101" s="57"/>
      <c r="F101" s="251"/>
      <c r="G101" s="251"/>
      <c r="H101" s="54"/>
      <c r="I101" s="305"/>
      <c r="J101" s="132" t="s">
        <v>54</v>
      </c>
      <c r="K101" s="351"/>
      <c r="L101" s="145"/>
      <c r="M101" s="145" t="s">
        <v>357</v>
      </c>
      <c r="N101" s="145"/>
      <c r="O101" s="145"/>
      <c r="P101" s="145" t="s">
        <v>486</v>
      </c>
      <c r="Q101" s="145"/>
    </row>
    <row r="102" spans="1:17" x14ac:dyDescent="0.2">
      <c r="A102" s="294">
        <v>92</v>
      </c>
      <c r="B102" s="285" t="str">
        <f t="shared" si="5"/>
        <v xml:space="preserve"> </v>
      </c>
      <c r="C102" s="251"/>
      <c r="D102" s="57"/>
      <c r="E102" s="57"/>
      <c r="F102" s="251"/>
      <c r="G102" s="251"/>
      <c r="H102" s="54"/>
      <c r="I102" s="305"/>
      <c r="J102" s="132" t="s">
        <v>54</v>
      </c>
      <c r="K102" s="351"/>
      <c r="L102" s="145"/>
      <c r="M102" s="145" t="s">
        <v>358</v>
      </c>
      <c r="N102" s="145"/>
      <c r="O102" s="145"/>
      <c r="P102" s="145" t="s">
        <v>489</v>
      </c>
      <c r="Q102" s="145"/>
    </row>
    <row r="103" spans="1:17" x14ac:dyDescent="0.2">
      <c r="A103" s="294">
        <v>93</v>
      </c>
      <c r="B103" s="285" t="str">
        <f t="shared" si="5"/>
        <v xml:space="preserve"> </v>
      </c>
      <c r="C103" s="251"/>
      <c r="D103" s="57"/>
      <c r="E103" s="57"/>
      <c r="F103" s="251"/>
      <c r="G103" s="251"/>
      <c r="H103" s="54"/>
      <c r="I103" s="305"/>
      <c r="J103" s="132" t="s">
        <v>54</v>
      </c>
      <c r="K103" s="351"/>
      <c r="L103" s="145"/>
      <c r="M103" s="145" t="s">
        <v>359</v>
      </c>
      <c r="N103" s="145"/>
      <c r="O103" s="145"/>
      <c r="P103" s="145" t="s">
        <v>481</v>
      </c>
      <c r="Q103" s="145"/>
    </row>
    <row r="104" spans="1:17" x14ac:dyDescent="0.2">
      <c r="A104" s="294">
        <v>94</v>
      </c>
      <c r="B104" s="285" t="str">
        <f t="shared" si="5"/>
        <v xml:space="preserve"> </v>
      </c>
      <c r="C104" s="251"/>
      <c r="D104" s="57"/>
      <c r="E104" s="57"/>
      <c r="F104" s="251"/>
      <c r="G104" s="251"/>
      <c r="H104" s="54"/>
      <c r="I104" s="305"/>
      <c r="J104" s="132" t="s">
        <v>54</v>
      </c>
      <c r="K104" s="351"/>
      <c r="L104" s="145"/>
      <c r="M104" s="145" t="s">
        <v>360</v>
      </c>
      <c r="N104" s="145"/>
      <c r="O104" s="145"/>
      <c r="P104" s="145" t="s">
        <v>94</v>
      </c>
      <c r="Q104" s="145"/>
    </row>
    <row r="105" spans="1:17" x14ac:dyDescent="0.2">
      <c r="A105" s="294">
        <v>95</v>
      </c>
      <c r="B105" s="285" t="str">
        <f t="shared" si="5"/>
        <v xml:space="preserve"> </v>
      </c>
      <c r="C105" s="251"/>
      <c r="D105" s="57"/>
      <c r="E105" s="57"/>
      <c r="F105" s="251"/>
      <c r="G105" s="251"/>
      <c r="H105" s="54"/>
      <c r="I105" s="305"/>
      <c r="J105" s="132" t="s">
        <v>54</v>
      </c>
      <c r="K105" s="351"/>
      <c r="L105" s="145"/>
      <c r="M105" s="145" t="s">
        <v>361</v>
      </c>
      <c r="N105" s="145"/>
      <c r="O105" s="145"/>
      <c r="P105" s="145" t="s">
        <v>95</v>
      </c>
      <c r="Q105" s="145"/>
    </row>
    <row r="106" spans="1:17" x14ac:dyDescent="0.2">
      <c r="A106" s="294">
        <v>96</v>
      </c>
      <c r="B106" s="285" t="str">
        <f t="shared" si="5"/>
        <v xml:space="preserve"> </v>
      </c>
      <c r="C106" s="251"/>
      <c r="D106" s="57"/>
      <c r="E106" s="57"/>
      <c r="F106" s="251"/>
      <c r="G106" s="251"/>
      <c r="H106" s="54"/>
      <c r="I106" s="305"/>
      <c r="J106" s="132" t="s">
        <v>54</v>
      </c>
      <c r="K106" s="351"/>
      <c r="L106" s="145"/>
      <c r="M106" s="145" t="s">
        <v>362</v>
      </c>
      <c r="N106" s="145"/>
      <c r="O106" s="145"/>
      <c r="P106" s="145" t="s">
        <v>96</v>
      </c>
      <c r="Q106" s="145"/>
    </row>
    <row r="107" spans="1:17" x14ac:dyDescent="0.2">
      <c r="A107" s="294">
        <v>97</v>
      </c>
      <c r="B107" s="285" t="str">
        <f t="shared" si="5"/>
        <v xml:space="preserve"> </v>
      </c>
      <c r="C107" s="251"/>
      <c r="D107" s="57"/>
      <c r="E107" s="57"/>
      <c r="F107" s="251"/>
      <c r="G107" s="251"/>
      <c r="H107" s="54"/>
      <c r="I107" s="305"/>
      <c r="J107" s="132" t="s">
        <v>54</v>
      </c>
      <c r="K107" s="351"/>
      <c r="L107" s="145"/>
      <c r="M107" s="145" t="s">
        <v>363</v>
      </c>
      <c r="N107" s="145"/>
      <c r="O107" s="145"/>
      <c r="P107" s="145" t="s">
        <v>97</v>
      </c>
      <c r="Q107" s="145"/>
    </row>
    <row r="108" spans="1:17" x14ac:dyDescent="0.2">
      <c r="A108" s="294">
        <v>98</v>
      </c>
      <c r="B108" s="285" t="str">
        <f t="shared" si="5"/>
        <v xml:space="preserve"> </v>
      </c>
      <c r="C108" s="251"/>
      <c r="D108" s="57"/>
      <c r="E108" s="57"/>
      <c r="F108" s="251"/>
      <c r="G108" s="251"/>
      <c r="H108" s="54"/>
      <c r="I108" s="305"/>
      <c r="J108" s="132" t="s">
        <v>54</v>
      </c>
      <c r="K108" s="351"/>
      <c r="L108" s="145"/>
      <c r="M108" s="145" t="s">
        <v>364</v>
      </c>
      <c r="N108" s="145"/>
      <c r="O108" s="145"/>
      <c r="P108" s="145" t="s">
        <v>98</v>
      </c>
      <c r="Q108" s="145"/>
    </row>
    <row r="109" spans="1:17" x14ac:dyDescent="0.2">
      <c r="A109" s="294">
        <v>99</v>
      </c>
      <c r="B109" s="285" t="str">
        <f t="shared" si="5"/>
        <v xml:space="preserve"> </v>
      </c>
      <c r="C109" s="251"/>
      <c r="D109" s="57"/>
      <c r="E109" s="57"/>
      <c r="F109" s="251"/>
      <c r="G109" s="251"/>
      <c r="H109" s="54"/>
      <c r="I109" s="305"/>
      <c r="J109" s="132" t="s">
        <v>54</v>
      </c>
      <c r="K109" s="351"/>
      <c r="L109" s="145"/>
      <c r="M109" s="145" t="s">
        <v>365</v>
      </c>
      <c r="N109" s="145"/>
      <c r="O109" s="145"/>
      <c r="P109" s="145" t="s">
        <v>99</v>
      </c>
      <c r="Q109" s="145"/>
    </row>
    <row r="110" spans="1:17" x14ac:dyDescent="0.2">
      <c r="A110" s="294">
        <v>100</v>
      </c>
      <c r="B110" s="285" t="str">
        <f t="shared" si="5"/>
        <v xml:space="preserve"> </v>
      </c>
      <c r="C110" s="251"/>
      <c r="D110" s="57"/>
      <c r="E110" s="57"/>
      <c r="F110" s="251"/>
      <c r="G110" s="251"/>
      <c r="H110" s="54"/>
      <c r="I110" s="305"/>
      <c r="J110" s="132" t="s">
        <v>54</v>
      </c>
      <c r="K110" s="351"/>
      <c r="L110" s="145"/>
      <c r="M110" s="145" t="s">
        <v>366</v>
      </c>
      <c r="N110" s="145"/>
      <c r="O110" s="145"/>
      <c r="P110" s="145" t="s">
        <v>100</v>
      </c>
      <c r="Q110" s="145"/>
    </row>
    <row r="111" spans="1:17" x14ac:dyDescent="0.2">
      <c r="A111" s="294">
        <v>101</v>
      </c>
      <c r="B111" s="285" t="str">
        <f t="shared" si="5"/>
        <v xml:space="preserve"> </v>
      </c>
      <c r="C111" s="251"/>
      <c r="D111" s="57"/>
      <c r="E111" s="57"/>
      <c r="F111" s="251"/>
      <c r="G111" s="251"/>
      <c r="H111" s="54"/>
      <c r="I111" s="305"/>
      <c r="J111" s="132" t="s">
        <v>54</v>
      </c>
      <c r="K111" s="351"/>
      <c r="L111" s="145"/>
      <c r="M111" s="145" t="s">
        <v>367</v>
      </c>
      <c r="N111" s="145"/>
      <c r="O111" s="145"/>
      <c r="P111" s="145" t="s">
        <v>101</v>
      </c>
      <c r="Q111" s="145"/>
    </row>
    <row r="112" spans="1:17" x14ac:dyDescent="0.2">
      <c r="A112" s="294">
        <v>102</v>
      </c>
      <c r="B112" s="285" t="str">
        <f t="shared" si="5"/>
        <v xml:space="preserve"> </v>
      </c>
      <c r="C112" s="251"/>
      <c r="D112" s="57"/>
      <c r="E112" s="57"/>
      <c r="F112" s="251"/>
      <c r="G112" s="251"/>
      <c r="H112" s="54"/>
      <c r="I112" s="305"/>
      <c r="J112" s="132" t="s">
        <v>54</v>
      </c>
      <c r="K112" s="351"/>
      <c r="L112" s="145"/>
      <c r="M112" s="145" t="s">
        <v>368</v>
      </c>
      <c r="N112" s="145"/>
      <c r="O112" s="145"/>
      <c r="P112" s="145" t="s">
        <v>102</v>
      </c>
      <c r="Q112" s="145"/>
    </row>
    <row r="113" spans="1:17" x14ac:dyDescent="0.2">
      <c r="A113" s="294">
        <v>103</v>
      </c>
      <c r="B113" s="285" t="str">
        <f t="shared" si="5"/>
        <v xml:space="preserve"> </v>
      </c>
      <c r="C113" s="251"/>
      <c r="D113" s="57"/>
      <c r="E113" s="57"/>
      <c r="F113" s="251"/>
      <c r="G113" s="251"/>
      <c r="H113" s="54"/>
      <c r="I113" s="305"/>
      <c r="J113" s="132" t="s">
        <v>54</v>
      </c>
      <c r="K113" s="351"/>
      <c r="L113" s="145"/>
      <c r="M113" s="145" t="s">
        <v>369</v>
      </c>
      <c r="N113" s="145"/>
      <c r="O113" s="145"/>
      <c r="P113" s="145" t="s">
        <v>103</v>
      </c>
      <c r="Q113" s="145"/>
    </row>
    <row r="114" spans="1:17" x14ac:dyDescent="0.2">
      <c r="A114" s="294">
        <v>104</v>
      </c>
      <c r="B114" s="285" t="str">
        <f t="shared" si="5"/>
        <v xml:space="preserve"> </v>
      </c>
      <c r="C114" s="251"/>
      <c r="D114" s="57"/>
      <c r="E114" s="57"/>
      <c r="F114" s="251"/>
      <c r="G114" s="251"/>
      <c r="H114" s="54"/>
      <c r="I114" s="305"/>
      <c r="J114" s="132" t="s">
        <v>54</v>
      </c>
      <c r="K114" s="351"/>
      <c r="L114" s="145"/>
      <c r="M114" s="145" t="s">
        <v>370</v>
      </c>
      <c r="N114" s="145"/>
      <c r="O114" s="145"/>
      <c r="P114" s="145" t="s">
        <v>104</v>
      </c>
      <c r="Q114" s="145"/>
    </row>
    <row r="115" spans="1:17" x14ac:dyDescent="0.2">
      <c r="A115" s="294">
        <v>105</v>
      </c>
      <c r="B115" s="285" t="str">
        <f t="shared" si="5"/>
        <v xml:space="preserve"> </v>
      </c>
      <c r="C115" s="251"/>
      <c r="D115" s="57"/>
      <c r="E115" s="57"/>
      <c r="F115" s="251"/>
      <c r="G115" s="251"/>
      <c r="H115" s="54"/>
      <c r="I115" s="305"/>
      <c r="J115" s="132" t="s">
        <v>54</v>
      </c>
      <c r="K115" s="351"/>
      <c r="L115" s="145"/>
      <c r="M115" s="145" t="s">
        <v>371</v>
      </c>
      <c r="N115" s="145"/>
      <c r="O115" s="145"/>
      <c r="P115" s="145" t="s">
        <v>105</v>
      </c>
      <c r="Q115" s="145"/>
    </row>
    <row r="116" spans="1:17" x14ac:dyDescent="0.2">
      <c r="A116" s="294">
        <v>106</v>
      </c>
      <c r="B116" s="285" t="str">
        <f t="shared" si="5"/>
        <v xml:space="preserve"> </v>
      </c>
      <c r="C116" s="251"/>
      <c r="D116" s="57"/>
      <c r="E116" s="57"/>
      <c r="F116" s="251"/>
      <c r="G116" s="251"/>
      <c r="H116" s="54"/>
      <c r="I116" s="305"/>
      <c r="J116" s="132" t="s">
        <v>54</v>
      </c>
      <c r="K116" s="351"/>
      <c r="L116" s="145"/>
      <c r="M116" s="145" t="s">
        <v>372</v>
      </c>
      <c r="N116" s="145"/>
      <c r="O116" s="145"/>
      <c r="P116" s="145" t="s">
        <v>106</v>
      </c>
      <c r="Q116" s="145"/>
    </row>
    <row r="117" spans="1:17" x14ac:dyDescent="0.2">
      <c r="A117" s="294">
        <v>107</v>
      </c>
      <c r="B117" s="285" t="str">
        <f t="shared" si="5"/>
        <v xml:space="preserve"> </v>
      </c>
      <c r="C117" s="251"/>
      <c r="D117" s="57"/>
      <c r="E117" s="57"/>
      <c r="F117" s="251"/>
      <c r="G117" s="251"/>
      <c r="H117" s="54"/>
      <c r="I117" s="305"/>
      <c r="J117" s="132" t="s">
        <v>54</v>
      </c>
      <c r="K117" s="351"/>
      <c r="L117" s="145"/>
      <c r="M117" s="145" t="s">
        <v>373</v>
      </c>
      <c r="N117" s="145"/>
      <c r="O117" s="145"/>
      <c r="P117" s="145" t="s">
        <v>107</v>
      </c>
      <c r="Q117" s="145"/>
    </row>
    <row r="118" spans="1:17" x14ac:dyDescent="0.2">
      <c r="A118" s="294">
        <v>108</v>
      </c>
      <c r="B118" s="285" t="str">
        <f t="shared" si="5"/>
        <v xml:space="preserve"> </v>
      </c>
      <c r="C118" s="251"/>
      <c r="D118" s="57"/>
      <c r="E118" s="57"/>
      <c r="F118" s="251"/>
      <c r="G118" s="251"/>
      <c r="H118" s="54"/>
      <c r="I118" s="305"/>
      <c r="J118" s="132" t="s">
        <v>54</v>
      </c>
      <c r="K118" s="351"/>
      <c r="L118" s="145"/>
      <c r="M118" s="145" t="s">
        <v>374</v>
      </c>
      <c r="N118" s="145"/>
      <c r="O118" s="145"/>
      <c r="P118" s="145" t="s">
        <v>108</v>
      </c>
      <c r="Q118" s="145"/>
    </row>
    <row r="119" spans="1:17" x14ac:dyDescent="0.2">
      <c r="A119" s="294">
        <v>109</v>
      </c>
      <c r="B119" s="285" t="str">
        <f t="shared" si="5"/>
        <v xml:space="preserve"> </v>
      </c>
      <c r="C119" s="251"/>
      <c r="D119" s="57"/>
      <c r="E119" s="57"/>
      <c r="F119" s="251"/>
      <c r="G119" s="251"/>
      <c r="H119" s="54"/>
      <c r="I119" s="305"/>
      <c r="J119" s="132" t="s">
        <v>54</v>
      </c>
      <c r="K119" s="351"/>
      <c r="L119" s="145"/>
      <c r="M119" s="145" t="s">
        <v>375</v>
      </c>
      <c r="N119" s="145"/>
      <c r="O119" s="145"/>
      <c r="P119" s="145" t="s">
        <v>109</v>
      </c>
      <c r="Q119" s="145"/>
    </row>
    <row r="120" spans="1:17" x14ac:dyDescent="0.2">
      <c r="A120" s="294">
        <v>110</v>
      </c>
      <c r="B120" s="285" t="str">
        <f t="shared" si="5"/>
        <v xml:space="preserve"> </v>
      </c>
      <c r="C120" s="251"/>
      <c r="D120" s="57"/>
      <c r="E120" s="57"/>
      <c r="F120" s="251"/>
      <c r="G120" s="251"/>
      <c r="H120" s="54"/>
      <c r="I120" s="305"/>
      <c r="J120" s="132" t="s">
        <v>54</v>
      </c>
      <c r="K120" s="351"/>
      <c r="L120" s="145"/>
      <c r="M120" s="145" t="s">
        <v>376</v>
      </c>
      <c r="N120" s="145"/>
      <c r="O120" s="145"/>
      <c r="P120" s="145" t="s">
        <v>517</v>
      </c>
      <c r="Q120" s="145"/>
    </row>
    <row r="121" spans="1:17" x14ac:dyDescent="0.2">
      <c r="A121" s="294">
        <v>111</v>
      </c>
      <c r="B121" s="285" t="str">
        <f t="shared" si="5"/>
        <v xml:space="preserve"> </v>
      </c>
      <c r="C121" s="251"/>
      <c r="D121" s="57"/>
      <c r="E121" s="57"/>
      <c r="F121" s="251"/>
      <c r="G121" s="251"/>
      <c r="H121" s="54"/>
      <c r="I121" s="305"/>
      <c r="J121" s="132" t="s">
        <v>54</v>
      </c>
      <c r="K121" s="351"/>
      <c r="L121" s="145"/>
      <c r="M121" s="145" t="s">
        <v>377</v>
      </c>
      <c r="N121" s="145"/>
      <c r="O121" s="145"/>
      <c r="P121" s="145" t="s">
        <v>110</v>
      </c>
      <c r="Q121" s="145"/>
    </row>
    <row r="122" spans="1:17" x14ac:dyDescent="0.2">
      <c r="A122" s="294">
        <v>112</v>
      </c>
      <c r="B122" s="285" t="str">
        <f t="shared" si="5"/>
        <v xml:space="preserve"> </v>
      </c>
      <c r="C122" s="251"/>
      <c r="D122" s="57"/>
      <c r="E122" s="57"/>
      <c r="F122" s="251"/>
      <c r="G122" s="251"/>
      <c r="H122" s="54"/>
      <c r="I122" s="305"/>
      <c r="J122" s="132" t="s">
        <v>54</v>
      </c>
      <c r="K122" s="351"/>
      <c r="L122" s="145"/>
      <c r="M122" s="145" t="s">
        <v>378</v>
      </c>
      <c r="N122" s="145"/>
      <c r="O122" s="145"/>
      <c r="P122" s="145" t="s">
        <v>111</v>
      </c>
      <c r="Q122" s="145"/>
    </row>
    <row r="123" spans="1:17" x14ac:dyDescent="0.2">
      <c r="A123" s="294">
        <v>113</v>
      </c>
      <c r="B123" s="285" t="str">
        <f t="shared" si="5"/>
        <v xml:space="preserve"> </v>
      </c>
      <c r="C123" s="251"/>
      <c r="D123" s="57"/>
      <c r="E123" s="57"/>
      <c r="F123" s="251"/>
      <c r="G123" s="251"/>
      <c r="H123" s="54"/>
      <c r="I123" s="305"/>
      <c r="J123" s="132" t="s">
        <v>54</v>
      </c>
      <c r="K123" s="351"/>
      <c r="L123" s="145"/>
      <c r="M123" s="145" t="s">
        <v>379</v>
      </c>
      <c r="N123" s="145"/>
      <c r="O123" s="145"/>
      <c r="P123" s="145" t="s">
        <v>112</v>
      </c>
      <c r="Q123" s="145"/>
    </row>
    <row r="124" spans="1:17" x14ac:dyDescent="0.2">
      <c r="A124" s="294">
        <v>114</v>
      </c>
      <c r="B124" s="285" t="str">
        <f t="shared" ref="B124:B125" si="6">D124&amp;" "&amp;E124</f>
        <v xml:space="preserve"> </v>
      </c>
      <c r="C124" s="251"/>
      <c r="D124" s="57"/>
      <c r="E124" s="57"/>
      <c r="F124" s="251"/>
      <c r="G124" s="251"/>
      <c r="H124" s="54"/>
      <c r="I124" s="305"/>
      <c r="J124" s="132" t="s">
        <v>54</v>
      </c>
      <c r="K124" s="351"/>
      <c r="L124" s="145"/>
      <c r="M124" s="145" t="s">
        <v>380</v>
      </c>
      <c r="N124" s="145"/>
      <c r="O124" s="145"/>
      <c r="P124" s="145" t="s">
        <v>113</v>
      </c>
      <c r="Q124" s="145"/>
    </row>
    <row r="125" spans="1:17" ht="13.8" thickBot="1" x14ac:dyDescent="0.25">
      <c r="A125" s="295">
        <v>115</v>
      </c>
      <c r="B125" s="129" t="str">
        <f t="shared" si="6"/>
        <v xml:space="preserve"> </v>
      </c>
      <c r="C125" s="296"/>
      <c r="D125" s="55"/>
      <c r="E125" s="55"/>
      <c r="F125" s="296"/>
      <c r="G125" s="296"/>
      <c r="H125" s="55"/>
      <c r="I125" s="307"/>
      <c r="J125" s="133"/>
      <c r="K125" s="352"/>
      <c r="L125" s="145"/>
      <c r="M125" s="145" t="s">
        <v>381</v>
      </c>
      <c r="N125" s="145"/>
      <c r="O125" s="145"/>
      <c r="P125" s="145" t="s">
        <v>114</v>
      </c>
      <c r="Q125" s="145"/>
    </row>
    <row r="126" spans="1:17" x14ac:dyDescent="0.2">
      <c r="A126" s="324">
        <v>1</v>
      </c>
      <c r="B126" s="324">
        <v>2</v>
      </c>
      <c r="C126" s="324">
        <v>3</v>
      </c>
      <c r="D126" s="324">
        <v>4</v>
      </c>
      <c r="E126" s="324">
        <v>5</v>
      </c>
      <c r="F126" s="324">
        <v>6</v>
      </c>
      <c r="G126" s="324">
        <v>7</v>
      </c>
      <c r="H126" s="324">
        <v>8</v>
      </c>
      <c r="I126" s="324">
        <v>9</v>
      </c>
      <c r="J126" s="324">
        <v>10</v>
      </c>
      <c r="K126" s="324">
        <v>11</v>
      </c>
      <c r="L126" s="145"/>
      <c r="M126" s="145" t="s">
        <v>382</v>
      </c>
      <c r="N126" s="145"/>
      <c r="O126" s="145"/>
      <c r="P126" s="145" t="s">
        <v>115</v>
      </c>
      <c r="Q126" s="145"/>
    </row>
    <row r="127" spans="1:17" x14ac:dyDescent="0.2">
      <c r="D127" s="52"/>
      <c r="E127" s="52"/>
      <c r="G127" s="52"/>
      <c r="L127" s="145"/>
      <c r="M127" s="145" t="s">
        <v>383</v>
      </c>
      <c r="N127" s="145"/>
      <c r="O127" s="145"/>
      <c r="P127" s="145" t="s">
        <v>488</v>
      </c>
      <c r="Q127" s="145"/>
    </row>
    <row r="128" spans="1:17" x14ac:dyDescent="0.2">
      <c r="D128" s="52"/>
      <c r="F128" s="52"/>
      <c r="G128" s="52"/>
      <c r="L128" s="145"/>
      <c r="M128" s="145" t="s">
        <v>384</v>
      </c>
      <c r="N128" s="145"/>
      <c r="O128" s="145"/>
      <c r="P128" s="145"/>
      <c r="Q128" s="145"/>
    </row>
    <row r="129" spans="3:17" x14ac:dyDescent="0.2">
      <c r="C129" s="309"/>
      <c r="D129" s="310"/>
      <c r="E129" s="309"/>
      <c r="F129" s="52"/>
      <c r="G129" s="52"/>
      <c r="L129" s="145"/>
      <c r="M129" s="145" t="s">
        <v>385</v>
      </c>
      <c r="N129" s="145"/>
      <c r="O129" s="145"/>
      <c r="P129" s="145"/>
      <c r="Q129" s="145"/>
    </row>
    <row r="130" spans="3:17" x14ac:dyDescent="0.2">
      <c r="C130" s="309"/>
      <c r="D130" s="310"/>
      <c r="E130" s="309"/>
      <c r="F130" s="52"/>
      <c r="G130" s="52"/>
      <c r="L130" s="145"/>
      <c r="M130" s="145" t="s">
        <v>386</v>
      </c>
      <c r="N130" s="145"/>
      <c r="O130" s="145"/>
      <c r="P130" s="145"/>
      <c r="Q130" s="145"/>
    </row>
    <row r="131" spans="3:17" x14ac:dyDescent="0.2">
      <c r="C131" s="309"/>
      <c r="D131" s="310"/>
      <c r="E131" s="309"/>
      <c r="F131" s="52"/>
      <c r="G131" s="52"/>
      <c r="L131" s="145"/>
      <c r="M131" s="145" t="s">
        <v>387</v>
      </c>
      <c r="N131" s="145"/>
      <c r="O131" s="145"/>
      <c r="P131" s="145"/>
      <c r="Q131" s="145"/>
    </row>
    <row r="132" spans="3:17" x14ac:dyDescent="0.2">
      <c r="C132" s="309"/>
      <c r="D132" s="310"/>
      <c r="E132" s="309"/>
      <c r="F132" s="52"/>
      <c r="G132" s="52"/>
      <c r="L132" s="145"/>
      <c r="M132" s="145"/>
      <c r="N132" s="145"/>
      <c r="O132" s="145"/>
      <c r="P132" s="145"/>
      <c r="Q132" s="145"/>
    </row>
    <row r="133" spans="3:17" x14ac:dyDescent="0.2">
      <c r="C133" s="309"/>
      <c r="D133" s="310"/>
      <c r="E133" s="309"/>
      <c r="F133" s="52"/>
      <c r="G133" s="52"/>
      <c r="L133" s="145"/>
      <c r="M133" s="145"/>
      <c r="N133" s="145"/>
      <c r="O133" s="145"/>
      <c r="P133" s="145"/>
      <c r="Q133" s="145"/>
    </row>
    <row r="134" spans="3:17" x14ac:dyDescent="0.2">
      <c r="C134" s="309"/>
      <c r="D134" s="310"/>
      <c r="E134" s="309"/>
      <c r="F134" s="52"/>
      <c r="G134" s="52"/>
      <c r="L134" s="145"/>
      <c r="M134" s="145"/>
      <c r="N134" s="145"/>
      <c r="O134" s="145"/>
      <c r="P134" s="145"/>
      <c r="Q134" s="145"/>
    </row>
    <row r="135" spans="3:17" x14ac:dyDescent="0.2">
      <c r="C135" s="309"/>
      <c r="D135" s="310"/>
      <c r="E135" s="309"/>
      <c r="F135" s="52"/>
      <c r="G135" s="52"/>
      <c r="L135" s="145"/>
      <c r="M135" s="145"/>
      <c r="N135" s="145"/>
      <c r="O135" s="145"/>
      <c r="P135" s="145"/>
      <c r="Q135" s="145"/>
    </row>
    <row r="136" spans="3:17" x14ac:dyDescent="0.2">
      <c r="C136" s="309"/>
      <c r="D136" s="310"/>
      <c r="E136" s="309"/>
      <c r="F136" s="52"/>
      <c r="G136" s="52"/>
      <c r="L136" s="145"/>
      <c r="M136" s="145"/>
      <c r="N136" s="145"/>
      <c r="O136" s="145"/>
      <c r="P136" s="145"/>
      <c r="Q136" s="145"/>
    </row>
    <row r="137" spans="3:17" x14ac:dyDescent="0.2">
      <c r="C137" s="309"/>
      <c r="D137" s="310"/>
      <c r="E137" s="309"/>
      <c r="F137" s="52"/>
      <c r="G137" s="52"/>
      <c r="L137" s="145"/>
      <c r="M137" s="145"/>
      <c r="N137" s="145"/>
      <c r="O137" s="145"/>
      <c r="P137" s="145"/>
      <c r="Q137" s="145"/>
    </row>
    <row r="138" spans="3:17" x14ac:dyDescent="0.2">
      <c r="C138" s="309"/>
      <c r="D138" s="310"/>
      <c r="E138" s="309"/>
      <c r="F138" s="52"/>
      <c r="G138" s="52"/>
      <c r="L138" s="145"/>
      <c r="M138" s="145"/>
      <c r="N138" s="145"/>
      <c r="O138" s="145"/>
      <c r="P138" s="145"/>
      <c r="Q138" s="145"/>
    </row>
    <row r="139" spans="3:17" x14ac:dyDescent="0.2">
      <c r="C139" s="309"/>
      <c r="D139" s="310"/>
      <c r="E139" s="309"/>
      <c r="F139" s="52"/>
      <c r="G139" s="52"/>
      <c r="L139" s="145"/>
      <c r="M139" s="145"/>
      <c r="N139" s="145"/>
      <c r="O139" s="145"/>
      <c r="P139" s="145"/>
      <c r="Q139" s="145"/>
    </row>
    <row r="140" spans="3:17" x14ac:dyDescent="0.2">
      <c r="C140" s="309"/>
      <c r="D140" s="310"/>
      <c r="E140" s="309"/>
      <c r="F140" s="52"/>
      <c r="G140" s="52"/>
      <c r="L140" s="145"/>
      <c r="M140" s="145"/>
      <c r="N140" s="145"/>
      <c r="O140" s="145"/>
      <c r="P140" s="145"/>
      <c r="Q140" s="145"/>
    </row>
    <row r="141" spans="3:17" x14ac:dyDescent="0.2">
      <c r="C141" s="309"/>
      <c r="D141" s="310"/>
      <c r="E141" s="309"/>
      <c r="F141" s="52"/>
      <c r="G141" s="52"/>
      <c r="L141" s="145"/>
      <c r="M141" s="145"/>
      <c r="N141" s="145"/>
      <c r="O141" s="145"/>
      <c r="P141" s="145"/>
      <c r="Q141" s="145"/>
    </row>
    <row r="142" spans="3:17" x14ac:dyDescent="0.2">
      <c r="C142" s="309"/>
      <c r="D142" s="310"/>
      <c r="E142" s="309"/>
      <c r="F142" s="52"/>
      <c r="G142" s="52"/>
      <c r="L142" s="145"/>
      <c r="M142" s="145"/>
      <c r="N142" s="145"/>
      <c r="O142" s="145"/>
      <c r="P142" s="145"/>
      <c r="Q142" s="145"/>
    </row>
    <row r="143" spans="3:17" x14ac:dyDescent="0.2">
      <c r="C143" s="309"/>
      <c r="D143" s="310"/>
      <c r="E143" s="309"/>
      <c r="F143" s="52"/>
      <c r="G143" s="52"/>
      <c r="L143" s="145"/>
      <c r="M143" s="145"/>
      <c r="N143" s="145"/>
      <c r="O143" s="145"/>
      <c r="P143" s="145"/>
      <c r="Q143" s="145"/>
    </row>
    <row r="144" spans="3:17" x14ac:dyDescent="0.2">
      <c r="C144" s="309"/>
      <c r="D144" s="310"/>
      <c r="E144" s="309"/>
      <c r="F144" s="52"/>
      <c r="G144" s="52"/>
      <c r="L144" s="145"/>
      <c r="M144" s="145"/>
      <c r="N144" s="145"/>
      <c r="O144" s="145"/>
      <c r="P144" s="145"/>
      <c r="Q144" s="145"/>
    </row>
    <row r="145" spans="3:17" x14ac:dyDescent="0.2">
      <c r="C145" s="309"/>
      <c r="D145" s="310"/>
      <c r="E145" s="309"/>
      <c r="F145" s="52"/>
      <c r="G145" s="52"/>
      <c r="L145" s="145"/>
      <c r="M145" s="145"/>
      <c r="N145" s="145"/>
      <c r="O145" s="145"/>
      <c r="P145" s="145"/>
      <c r="Q145" s="145"/>
    </row>
    <row r="146" spans="3:17" x14ac:dyDescent="0.2">
      <c r="C146" s="309"/>
      <c r="D146" s="310"/>
      <c r="E146" s="309"/>
      <c r="F146" s="52"/>
      <c r="G146" s="52"/>
      <c r="L146" s="145"/>
      <c r="M146" s="145"/>
      <c r="N146" s="145"/>
      <c r="O146" s="145"/>
      <c r="P146" s="145"/>
      <c r="Q146" s="145"/>
    </row>
    <row r="147" spans="3:17" x14ac:dyDescent="0.2">
      <c r="C147" s="309"/>
      <c r="D147" s="310"/>
      <c r="E147" s="309"/>
      <c r="F147" s="52"/>
      <c r="G147" s="52"/>
      <c r="L147" s="145"/>
      <c r="M147" s="145"/>
      <c r="N147" s="145"/>
      <c r="O147" s="145"/>
      <c r="P147" s="145"/>
      <c r="Q147" s="145"/>
    </row>
    <row r="148" spans="3:17" x14ac:dyDescent="0.2">
      <c r="C148" s="309"/>
      <c r="D148" s="310"/>
      <c r="E148" s="309"/>
      <c r="F148" s="52"/>
      <c r="G148" s="52"/>
      <c r="L148" s="145"/>
      <c r="M148" s="145"/>
      <c r="N148" s="145"/>
      <c r="O148" s="145"/>
      <c r="P148" s="145"/>
      <c r="Q148" s="145"/>
    </row>
    <row r="149" spans="3:17" x14ac:dyDescent="0.2">
      <c r="C149" s="309"/>
      <c r="D149" s="310"/>
      <c r="E149" s="309"/>
      <c r="F149" s="52"/>
      <c r="G149" s="52"/>
      <c r="L149" s="145"/>
      <c r="M149" s="145"/>
      <c r="N149" s="145"/>
      <c r="O149" s="145"/>
      <c r="P149" s="145"/>
      <c r="Q149" s="145"/>
    </row>
    <row r="150" spans="3:17" x14ac:dyDescent="0.2">
      <c r="C150" s="309"/>
      <c r="D150" s="310"/>
      <c r="E150" s="309"/>
      <c r="F150" s="52"/>
      <c r="G150" s="52"/>
      <c r="L150" s="145"/>
      <c r="M150" s="145"/>
      <c r="N150" s="145"/>
      <c r="O150" s="145"/>
      <c r="P150" s="145"/>
      <c r="Q150" s="145"/>
    </row>
    <row r="151" spans="3:17" x14ac:dyDescent="0.2">
      <c r="C151" s="309"/>
      <c r="D151" s="310"/>
      <c r="E151" s="309"/>
      <c r="F151" s="52"/>
      <c r="G151" s="52"/>
      <c r="L151" s="145"/>
      <c r="M151" s="145"/>
      <c r="N151" s="145"/>
      <c r="O151" s="145"/>
      <c r="P151" s="145"/>
      <c r="Q151" s="145"/>
    </row>
    <row r="152" spans="3:17" x14ac:dyDescent="0.2">
      <c r="C152" s="309"/>
      <c r="D152" s="310"/>
      <c r="E152" s="309"/>
      <c r="F152" s="52"/>
      <c r="G152" s="52"/>
      <c r="H152" s="52"/>
      <c r="I152" s="53"/>
      <c r="L152" s="145"/>
      <c r="M152" s="145"/>
      <c r="N152" s="145"/>
      <c r="O152" s="145"/>
      <c r="P152" s="145"/>
      <c r="Q152" s="145"/>
    </row>
    <row r="153" spans="3:17" x14ac:dyDescent="0.2">
      <c r="C153" s="309"/>
      <c r="D153" s="310"/>
      <c r="E153" s="310"/>
      <c r="F153" s="52"/>
      <c r="G153" s="52"/>
      <c r="H153" s="52"/>
      <c r="L153" s="145"/>
      <c r="M153" s="145"/>
      <c r="N153" s="145"/>
      <c r="O153" s="145"/>
      <c r="P153" s="145"/>
      <c r="Q153" s="145"/>
    </row>
    <row r="154" spans="3:17" x14ac:dyDescent="0.2">
      <c r="C154" s="309"/>
      <c r="D154" s="310"/>
      <c r="E154" s="310"/>
      <c r="F154" s="52"/>
      <c r="G154" s="52"/>
      <c r="H154" s="52"/>
      <c r="L154" s="145"/>
      <c r="M154" s="145"/>
      <c r="N154" s="145"/>
      <c r="O154" s="145"/>
      <c r="P154" s="145"/>
      <c r="Q154" s="145"/>
    </row>
    <row r="155" spans="3:17" x14ac:dyDescent="0.2">
      <c r="C155" s="309"/>
      <c r="D155" s="310"/>
      <c r="E155" s="310"/>
      <c r="F155" s="52"/>
      <c r="G155" s="52"/>
      <c r="H155" s="52"/>
      <c r="L155" s="145"/>
      <c r="M155" s="145"/>
      <c r="N155" s="145"/>
      <c r="O155" s="145"/>
      <c r="P155" s="145"/>
      <c r="Q155" s="145"/>
    </row>
    <row r="156" spans="3:17" x14ac:dyDescent="0.2">
      <c r="C156" s="309"/>
      <c r="D156" s="310"/>
      <c r="E156" s="310"/>
      <c r="F156" s="52"/>
      <c r="G156" s="52"/>
      <c r="H156" s="52"/>
      <c r="L156" s="145"/>
      <c r="M156" s="145"/>
      <c r="N156" s="145"/>
      <c r="O156" s="145"/>
      <c r="P156" s="145"/>
      <c r="Q156" s="145"/>
    </row>
    <row r="157" spans="3:17" x14ac:dyDescent="0.2">
      <c r="C157" s="309"/>
      <c r="D157" s="310"/>
      <c r="E157" s="310"/>
      <c r="F157" s="52"/>
      <c r="G157" s="52"/>
      <c r="H157" s="52"/>
      <c r="L157" s="145"/>
      <c r="M157" s="145"/>
      <c r="N157" s="145"/>
      <c r="O157" s="145"/>
      <c r="P157" s="145"/>
      <c r="Q157" s="145"/>
    </row>
    <row r="158" spans="3:17" x14ac:dyDescent="0.2">
      <c r="C158" s="309"/>
      <c r="D158" s="310"/>
      <c r="E158" s="310"/>
      <c r="F158" s="52"/>
      <c r="G158" s="52"/>
      <c r="H158" s="52"/>
      <c r="L158" s="145"/>
      <c r="M158" s="145"/>
      <c r="N158" s="145"/>
      <c r="O158" s="145"/>
      <c r="P158" s="145"/>
      <c r="Q158" s="145"/>
    </row>
    <row r="159" spans="3:17" x14ac:dyDescent="0.2">
      <c r="C159" s="309"/>
      <c r="D159" s="310"/>
      <c r="E159" s="310"/>
      <c r="F159" s="52"/>
      <c r="G159" s="52"/>
      <c r="H159" s="52"/>
    </row>
    <row r="160" spans="3:17" x14ac:dyDescent="0.2">
      <c r="C160" s="309"/>
      <c r="D160" s="310"/>
      <c r="E160" s="310"/>
      <c r="F160" s="52"/>
      <c r="G160" s="52"/>
      <c r="H160" s="52"/>
    </row>
    <row r="161" spans="3:8" x14ac:dyDescent="0.2">
      <c r="C161" s="309"/>
      <c r="D161" s="310"/>
      <c r="E161" s="310"/>
      <c r="F161" s="52"/>
      <c r="G161" s="52"/>
      <c r="H161" s="52"/>
    </row>
    <row r="162" spans="3:8" x14ac:dyDescent="0.2">
      <c r="C162" s="309"/>
      <c r="D162" s="310"/>
      <c r="E162" s="310"/>
      <c r="F162" s="52"/>
      <c r="G162" s="52"/>
      <c r="H162" s="52"/>
    </row>
    <row r="163" spans="3:8" x14ac:dyDescent="0.2">
      <c r="C163" s="309"/>
      <c r="D163" s="310"/>
      <c r="E163" s="310"/>
      <c r="F163" s="52"/>
      <c r="G163" s="52"/>
      <c r="H163" s="52"/>
    </row>
    <row r="164" spans="3:8" x14ac:dyDescent="0.2">
      <c r="C164" s="309"/>
      <c r="D164" s="310"/>
      <c r="E164" s="310"/>
      <c r="F164" s="52"/>
      <c r="G164" s="52"/>
      <c r="H164" s="52"/>
    </row>
    <row r="165" spans="3:8" x14ac:dyDescent="0.2">
      <c r="C165" s="309"/>
      <c r="D165" s="310"/>
      <c r="E165" s="310"/>
      <c r="F165" s="52"/>
      <c r="G165" s="52"/>
      <c r="H165" s="52"/>
    </row>
    <row r="166" spans="3:8" x14ac:dyDescent="0.2">
      <c r="C166" s="309"/>
      <c r="D166" s="310"/>
      <c r="E166" s="310"/>
      <c r="F166" s="52"/>
      <c r="G166" s="52"/>
      <c r="H166" s="52"/>
    </row>
    <row r="167" spans="3:8" x14ac:dyDescent="0.2">
      <c r="C167" s="309"/>
      <c r="D167" s="310"/>
      <c r="E167" s="310"/>
      <c r="F167" s="52"/>
      <c r="G167" s="52"/>
      <c r="H167" s="52"/>
    </row>
    <row r="168" spans="3:8" x14ac:dyDescent="0.2">
      <c r="C168" s="309"/>
      <c r="D168" s="310"/>
      <c r="E168" s="310"/>
      <c r="F168" s="52"/>
      <c r="G168" s="52"/>
      <c r="H168" s="52"/>
    </row>
    <row r="169" spans="3:8" x14ac:dyDescent="0.2">
      <c r="C169" s="309"/>
      <c r="D169" s="310"/>
      <c r="E169" s="310"/>
      <c r="F169" s="52"/>
      <c r="G169" s="52"/>
      <c r="H169" s="52"/>
    </row>
    <row r="170" spans="3:8" x14ac:dyDescent="0.2">
      <c r="C170" s="309"/>
      <c r="D170" s="310"/>
      <c r="E170" s="310"/>
      <c r="F170" s="52"/>
      <c r="G170" s="52"/>
      <c r="H170" s="52"/>
    </row>
    <row r="171" spans="3:8" x14ac:dyDescent="0.2">
      <c r="C171" s="309"/>
      <c r="D171" s="310"/>
      <c r="E171" s="310"/>
      <c r="F171" s="52"/>
      <c r="G171" s="52"/>
      <c r="H171" s="52"/>
    </row>
    <row r="172" spans="3:8" x14ac:dyDescent="0.2">
      <c r="C172" s="309"/>
      <c r="D172" s="310"/>
      <c r="E172" s="310"/>
      <c r="F172" s="52"/>
      <c r="G172" s="52"/>
      <c r="H172" s="52"/>
    </row>
    <row r="173" spans="3:8" x14ac:dyDescent="0.2">
      <c r="C173" s="309"/>
      <c r="D173" s="310"/>
      <c r="E173" s="310"/>
      <c r="F173" s="52"/>
      <c r="G173" s="52"/>
      <c r="H173" s="52"/>
    </row>
    <row r="174" spans="3:8" x14ac:dyDescent="0.2">
      <c r="C174" s="309"/>
      <c r="D174" s="310"/>
      <c r="E174" s="310"/>
      <c r="F174" s="52"/>
      <c r="G174" s="52"/>
      <c r="H174" s="52"/>
    </row>
    <row r="175" spans="3:8" x14ac:dyDescent="0.2">
      <c r="C175" s="309"/>
      <c r="D175" s="310"/>
      <c r="E175" s="310"/>
      <c r="F175" s="52"/>
      <c r="G175" s="52"/>
      <c r="H175" s="52"/>
    </row>
    <row r="176" spans="3:8" x14ac:dyDescent="0.2">
      <c r="C176" s="309"/>
      <c r="D176" s="310"/>
      <c r="E176" s="310"/>
      <c r="F176" s="52"/>
      <c r="G176" s="52"/>
      <c r="H176" s="52"/>
    </row>
    <row r="177" spans="3:8" x14ac:dyDescent="0.2">
      <c r="C177" s="309"/>
      <c r="D177" s="310"/>
      <c r="E177" s="310"/>
      <c r="F177" s="52"/>
      <c r="G177" s="52"/>
      <c r="H177" s="52"/>
    </row>
    <row r="178" spans="3:8" x14ac:dyDescent="0.2">
      <c r="C178" s="309"/>
      <c r="D178" s="310"/>
      <c r="E178" s="310"/>
      <c r="F178" s="52"/>
      <c r="G178" s="52"/>
      <c r="H178" s="52"/>
    </row>
    <row r="179" spans="3:8" x14ac:dyDescent="0.2">
      <c r="C179" s="309"/>
      <c r="D179" s="310"/>
      <c r="E179" s="310"/>
      <c r="F179" s="52"/>
      <c r="G179" s="52"/>
      <c r="H179" s="52"/>
    </row>
    <row r="180" spans="3:8" x14ac:dyDescent="0.2">
      <c r="C180" s="309"/>
      <c r="D180" s="310"/>
      <c r="E180" s="310"/>
      <c r="F180" s="52"/>
      <c r="G180" s="52"/>
      <c r="H180" s="52"/>
    </row>
    <row r="181" spans="3:8" x14ac:dyDescent="0.2">
      <c r="C181" s="309"/>
      <c r="D181" s="310"/>
      <c r="E181" s="310"/>
      <c r="F181" s="52"/>
      <c r="G181" s="52"/>
      <c r="H181" s="52"/>
    </row>
    <row r="182" spans="3:8" x14ac:dyDescent="0.2">
      <c r="C182" s="309"/>
      <c r="D182" s="310"/>
      <c r="E182" s="310"/>
      <c r="F182" s="52"/>
      <c r="G182" s="52"/>
      <c r="H182" s="52"/>
    </row>
    <row r="183" spans="3:8" x14ac:dyDescent="0.2">
      <c r="C183" s="309"/>
      <c r="D183" s="310"/>
      <c r="E183" s="310"/>
      <c r="F183" s="52"/>
      <c r="G183" s="52"/>
      <c r="H183" s="52"/>
    </row>
    <row r="184" spans="3:8" x14ac:dyDescent="0.2">
      <c r="C184" s="309"/>
      <c r="D184" s="310"/>
      <c r="E184" s="310"/>
      <c r="F184" s="52"/>
      <c r="G184" s="52"/>
      <c r="H184" s="52"/>
    </row>
    <row r="185" spans="3:8" x14ac:dyDescent="0.2">
      <c r="C185" s="309"/>
      <c r="D185" s="310"/>
      <c r="E185" s="310"/>
      <c r="F185" s="52"/>
      <c r="G185" s="52"/>
      <c r="H185" s="52"/>
    </row>
    <row r="186" spans="3:8" x14ac:dyDescent="0.2">
      <c r="C186" s="309"/>
      <c r="D186" s="310"/>
      <c r="E186" s="310"/>
      <c r="F186" s="52"/>
      <c r="G186" s="52"/>
      <c r="H186" s="52"/>
    </row>
    <row r="187" spans="3:8" x14ac:dyDescent="0.2">
      <c r="C187" s="309"/>
      <c r="D187" s="310"/>
      <c r="E187" s="310"/>
      <c r="F187" s="52"/>
      <c r="G187" s="52"/>
      <c r="H187" s="52"/>
    </row>
    <row r="188" spans="3:8" x14ac:dyDescent="0.2">
      <c r="C188" s="309"/>
      <c r="D188" s="310"/>
      <c r="E188" s="310"/>
      <c r="F188" s="52"/>
      <c r="G188" s="52"/>
      <c r="H188" s="52"/>
    </row>
    <row r="189" spans="3:8" x14ac:dyDescent="0.2">
      <c r="C189" s="309"/>
      <c r="D189" s="310"/>
      <c r="E189" s="310"/>
      <c r="F189" s="52"/>
      <c r="G189" s="52"/>
      <c r="H189" s="52"/>
    </row>
    <row r="190" spans="3:8" x14ac:dyDescent="0.2">
      <c r="C190" s="309"/>
      <c r="D190" s="310"/>
      <c r="E190" s="310"/>
      <c r="F190" s="52"/>
      <c r="G190" s="52"/>
      <c r="H190" s="52"/>
    </row>
    <row r="191" spans="3:8" x14ac:dyDescent="0.2">
      <c r="C191" s="309"/>
      <c r="D191" s="310"/>
      <c r="E191" s="310"/>
      <c r="F191" s="52"/>
      <c r="G191" s="52"/>
      <c r="H191" s="52"/>
    </row>
    <row r="192" spans="3:8" x14ac:dyDescent="0.2">
      <c r="C192" s="309"/>
      <c r="D192" s="310"/>
      <c r="E192" s="310"/>
      <c r="F192" s="52"/>
      <c r="G192" s="52"/>
      <c r="H192" s="52"/>
    </row>
    <row r="193" spans="3:8" x14ac:dyDescent="0.2">
      <c r="C193" s="309"/>
      <c r="D193" s="310"/>
      <c r="E193" s="310"/>
      <c r="F193" s="52"/>
      <c r="G193" s="52"/>
      <c r="H193" s="52"/>
    </row>
    <row r="194" spans="3:8" x14ac:dyDescent="0.2">
      <c r="C194" s="309"/>
      <c r="D194" s="310"/>
      <c r="E194" s="310"/>
      <c r="F194" s="52"/>
      <c r="G194" s="52"/>
      <c r="H194" s="52"/>
    </row>
    <row r="195" spans="3:8" x14ac:dyDescent="0.2">
      <c r="C195" s="309"/>
      <c r="D195" s="310"/>
      <c r="E195" s="310"/>
      <c r="F195" s="52"/>
      <c r="G195" s="52"/>
      <c r="H195" s="52"/>
    </row>
    <row r="196" spans="3:8" x14ac:dyDescent="0.2">
      <c r="C196" s="309"/>
      <c r="D196" s="310"/>
      <c r="E196" s="310"/>
      <c r="F196" s="52"/>
      <c r="G196" s="52"/>
      <c r="H196" s="52"/>
    </row>
    <row r="197" spans="3:8" x14ac:dyDescent="0.2">
      <c r="C197" s="309"/>
      <c r="D197" s="310"/>
      <c r="E197" s="310"/>
      <c r="F197" s="52"/>
      <c r="G197" s="52"/>
      <c r="H197" s="52"/>
    </row>
    <row r="198" spans="3:8" x14ac:dyDescent="0.2">
      <c r="C198" s="309"/>
      <c r="D198" s="310"/>
      <c r="E198" s="310"/>
      <c r="F198" s="52"/>
      <c r="G198" s="52"/>
      <c r="H198" s="52"/>
    </row>
    <row r="199" spans="3:8" x14ac:dyDescent="0.2">
      <c r="C199" s="309"/>
      <c r="D199" s="310"/>
      <c r="E199" s="310"/>
      <c r="F199" s="52"/>
      <c r="G199" s="52"/>
      <c r="H199" s="52"/>
    </row>
    <row r="200" spans="3:8" x14ac:dyDescent="0.2">
      <c r="C200" s="309"/>
      <c r="D200" s="310"/>
      <c r="E200" s="310"/>
      <c r="F200" s="52"/>
      <c r="G200" s="52"/>
      <c r="H200" s="52"/>
    </row>
    <row r="201" spans="3:8" x14ac:dyDescent="0.2">
      <c r="C201" s="309"/>
      <c r="D201" s="310"/>
      <c r="E201" s="310"/>
      <c r="F201" s="52"/>
      <c r="G201" s="52"/>
      <c r="H201" s="52"/>
    </row>
    <row r="202" spans="3:8" x14ac:dyDescent="0.2">
      <c r="C202" s="309"/>
      <c r="D202" s="310"/>
      <c r="E202" s="310"/>
      <c r="F202" s="52"/>
      <c r="G202" s="52"/>
      <c r="H202" s="52"/>
    </row>
    <row r="203" spans="3:8" x14ac:dyDescent="0.2">
      <c r="C203" s="309"/>
      <c r="D203" s="310"/>
      <c r="E203" s="310"/>
      <c r="F203" s="52"/>
      <c r="G203" s="52"/>
      <c r="H203" s="52"/>
    </row>
    <row r="204" spans="3:8" x14ac:dyDescent="0.2">
      <c r="C204" s="309"/>
      <c r="D204" s="310"/>
      <c r="E204" s="310"/>
      <c r="F204" s="52"/>
      <c r="G204" s="52"/>
      <c r="H204" s="52"/>
    </row>
    <row r="205" spans="3:8" x14ac:dyDescent="0.2">
      <c r="C205" s="309"/>
      <c r="D205" s="310"/>
      <c r="E205" s="310"/>
      <c r="F205" s="52"/>
      <c r="G205" s="52"/>
      <c r="H205" s="52"/>
    </row>
    <row r="206" spans="3:8" x14ac:dyDescent="0.2">
      <c r="C206" s="309"/>
      <c r="D206" s="310"/>
      <c r="E206" s="310"/>
      <c r="F206" s="52"/>
      <c r="G206" s="52"/>
      <c r="H206" s="52"/>
    </row>
    <row r="207" spans="3:8" x14ac:dyDescent="0.2">
      <c r="C207" s="309"/>
      <c r="D207" s="310"/>
      <c r="E207" s="310"/>
      <c r="F207" s="52"/>
      <c r="G207" s="52"/>
      <c r="H207" s="52"/>
    </row>
    <row r="208" spans="3:8" x14ac:dyDescent="0.2">
      <c r="C208" s="309"/>
      <c r="D208" s="310"/>
      <c r="E208" s="310"/>
      <c r="F208" s="52"/>
      <c r="G208" s="52"/>
      <c r="H208" s="52"/>
    </row>
    <row r="209" spans="3:8" x14ac:dyDescent="0.2">
      <c r="C209" s="309"/>
      <c r="D209" s="310"/>
      <c r="E209" s="310"/>
      <c r="F209" s="52"/>
      <c r="G209" s="52"/>
      <c r="H209" s="52"/>
    </row>
    <row r="210" spans="3:8" x14ac:dyDescent="0.2">
      <c r="C210" s="309"/>
      <c r="D210" s="310"/>
      <c r="E210" s="310"/>
      <c r="F210" s="52"/>
      <c r="G210" s="52"/>
      <c r="H210" s="52"/>
    </row>
    <row r="211" spans="3:8" x14ac:dyDescent="0.2">
      <c r="C211" s="309"/>
      <c r="D211" s="310"/>
      <c r="E211" s="310"/>
      <c r="F211" s="52"/>
      <c r="G211" s="52"/>
      <c r="H211" s="52"/>
    </row>
    <row r="212" spans="3:8" x14ac:dyDescent="0.2">
      <c r="C212" s="309"/>
      <c r="D212" s="310"/>
      <c r="E212" s="310"/>
      <c r="F212" s="52"/>
      <c r="G212" s="52"/>
      <c r="H212" s="52"/>
    </row>
    <row r="213" spans="3:8" x14ac:dyDescent="0.2">
      <c r="C213" s="309"/>
      <c r="D213" s="310"/>
      <c r="E213" s="310"/>
      <c r="F213" s="52"/>
      <c r="G213" s="52"/>
      <c r="H213" s="52"/>
    </row>
    <row r="214" spans="3:8" x14ac:dyDescent="0.2">
      <c r="C214" s="309"/>
      <c r="D214" s="310"/>
      <c r="E214" s="310"/>
      <c r="F214" s="52"/>
      <c r="G214" s="52"/>
      <c r="H214" s="52"/>
    </row>
    <row r="215" spans="3:8" x14ac:dyDescent="0.2">
      <c r="C215" s="309"/>
      <c r="D215" s="310"/>
      <c r="E215" s="310"/>
      <c r="F215" s="52"/>
      <c r="G215" s="52"/>
      <c r="H215" s="52"/>
    </row>
    <row r="216" spans="3:8" x14ac:dyDescent="0.2">
      <c r="C216" s="309"/>
      <c r="D216" s="310"/>
      <c r="E216" s="310"/>
      <c r="F216" s="52"/>
      <c r="G216" s="52"/>
      <c r="H216" s="52"/>
    </row>
    <row r="217" spans="3:8" x14ac:dyDescent="0.2">
      <c r="C217" s="309"/>
      <c r="D217" s="310"/>
      <c r="E217" s="310"/>
      <c r="F217" s="52"/>
      <c r="G217" s="52"/>
      <c r="H217" s="52"/>
    </row>
    <row r="218" spans="3:8" x14ac:dyDescent="0.2">
      <c r="C218" s="309"/>
      <c r="D218" s="310"/>
      <c r="E218" s="310"/>
      <c r="F218" s="52"/>
      <c r="G218" s="52"/>
      <c r="H218" s="52"/>
    </row>
    <row r="219" spans="3:8" x14ac:dyDescent="0.2">
      <c r="C219" s="309"/>
      <c r="D219" s="310"/>
      <c r="E219" s="310"/>
      <c r="F219" s="52"/>
      <c r="G219" s="52"/>
      <c r="H219" s="52"/>
    </row>
    <row r="220" spans="3:8" x14ac:dyDescent="0.2">
      <c r="C220" s="309"/>
      <c r="D220" s="310"/>
      <c r="E220" s="310"/>
      <c r="F220" s="52"/>
      <c r="G220" s="52"/>
      <c r="H220" s="52"/>
    </row>
    <row r="221" spans="3:8" x14ac:dyDescent="0.2">
      <c r="C221" s="309"/>
      <c r="D221" s="310"/>
      <c r="E221" s="310"/>
      <c r="F221" s="52"/>
      <c r="G221" s="52"/>
      <c r="H221" s="52"/>
    </row>
    <row r="222" spans="3:8" x14ac:dyDescent="0.2">
      <c r="C222" s="310"/>
      <c r="D222" s="310"/>
      <c r="E222" s="310"/>
      <c r="F222" s="52"/>
      <c r="G222" s="52"/>
      <c r="H222" s="52"/>
    </row>
    <row r="223" spans="3:8" x14ac:dyDescent="0.2">
      <c r="C223" s="310"/>
      <c r="D223" s="310"/>
      <c r="E223" s="310"/>
      <c r="F223" s="52"/>
      <c r="G223" s="52"/>
      <c r="H223" s="52"/>
    </row>
    <row r="224" spans="3:8" x14ac:dyDescent="0.2">
      <c r="C224" s="310"/>
      <c r="D224" s="310"/>
      <c r="E224" s="310"/>
      <c r="F224" s="52"/>
      <c r="G224" s="52"/>
      <c r="H224" s="52"/>
    </row>
    <row r="225" spans="3:8" x14ac:dyDescent="0.2">
      <c r="C225" s="310"/>
      <c r="D225" s="310"/>
      <c r="E225" s="310"/>
      <c r="F225" s="52"/>
      <c r="G225" s="52"/>
      <c r="H225" s="52"/>
    </row>
    <row r="226" spans="3:8" x14ac:dyDescent="0.2">
      <c r="C226" s="310"/>
      <c r="D226" s="310"/>
      <c r="E226" s="310"/>
      <c r="F226" s="52"/>
      <c r="G226" s="52"/>
      <c r="H226" s="52"/>
    </row>
    <row r="227" spans="3:8" x14ac:dyDescent="0.2">
      <c r="C227" s="310"/>
      <c r="D227" s="310"/>
      <c r="E227" s="310"/>
      <c r="F227" s="52"/>
      <c r="G227" s="52"/>
      <c r="H227" s="52"/>
    </row>
    <row r="228" spans="3:8" x14ac:dyDescent="0.2">
      <c r="C228" s="309"/>
      <c r="D228" s="310"/>
      <c r="E228" s="310"/>
      <c r="F228" s="52"/>
      <c r="G228" s="52"/>
      <c r="H228" s="52"/>
    </row>
    <row r="229" spans="3:8" x14ac:dyDescent="0.2">
      <c r="C229" s="309"/>
      <c r="D229" s="310"/>
      <c r="E229" s="310"/>
      <c r="F229" s="52"/>
      <c r="G229" s="52"/>
      <c r="H229" s="52"/>
    </row>
    <row r="230" spans="3:8" x14ac:dyDescent="0.2">
      <c r="C230" s="309"/>
      <c r="D230" s="310"/>
      <c r="E230" s="310"/>
      <c r="F230" s="52"/>
      <c r="G230" s="52"/>
      <c r="H230" s="52"/>
    </row>
    <row r="231" spans="3:8" x14ac:dyDescent="0.2">
      <c r="C231" s="309"/>
      <c r="D231" s="309"/>
      <c r="E231" s="310"/>
      <c r="F231" s="52"/>
      <c r="G231" s="52"/>
      <c r="H231" s="52"/>
    </row>
    <row r="232" spans="3:8" x14ac:dyDescent="0.2">
      <c r="C232" s="309"/>
      <c r="D232" s="309"/>
      <c r="E232" s="310"/>
      <c r="F232" s="52"/>
      <c r="G232" s="52"/>
      <c r="H232" s="52"/>
    </row>
    <row r="233" spans="3:8" x14ac:dyDescent="0.2">
      <c r="C233" s="309"/>
      <c r="D233" s="309"/>
      <c r="E233" s="310"/>
      <c r="F233" s="52"/>
      <c r="G233" s="52"/>
      <c r="H233" s="52"/>
    </row>
    <row r="234" spans="3:8" x14ac:dyDescent="0.2">
      <c r="C234" s="309"/>
      <c r="D234" s="309"/>
      <c r="E234" s="310"/>
      <c r="F234" s="52"/>
      <c r="G234" s="52"/>
      <c r="H234" s="52"/>
    </row>
    <row r="235" spans="3:8" x14ac:dyDescent="0.2">
      <c r="C235" s="309"/>
      <c r="D235" s="309"/>
      <c r="E235" s="310"/>
      <c r="F235" s="52"/>
      <c r="G235" s="52"/>
      <c r="H235" s="52"/>
    </row>
    <row r="236" spans="3:8" x14ac:dyDescent="0.2">
      <c r="C236" s="309"/>
      <c r="D236" s="309"/>
      <c r="E236" s="310"/>
      <c r="F236" s="52"/>
      <c r="G236" s="52"/>
      <c r="H236" s="52"/>
    </row>
    <row r="237" spans="3:8" x14ac:dyDescent="0.2">
      <c r="C237" s="309"/>
      <c r="D237" s="309"/>
      <c r="E237" s="310"/>
      <c r="F237" s="52"/>
      <c r="G237" s="52"/>
      <c r="H237" s="52"/>
    </row>
    <row r="238" spans="3:8" x14ac:dyDescent="0.2">
      <c r="C238" s="309"/>
      <c r="D238" s="309"/>
      <c r="E238" s="310"/>
      <c r="F238" s="52"/>
      <c r="G238" s="52"/>
      <c r="H238" s="52"/>
    </row>
    <row r="239" spans="3:8" x14ac:dyDescent="0.2">
      <c r="C239" s="309"/>
      <c r="D239" s="309"/>
      <c r="E239" s="310"/>
      <c r="F239" s="52"/>
      <c r="G239" s="52"/>
      <c r="H239" s="52"/>
    </row>
    <row r="240" spans="3:8" x14ac:dyDescent="0.2">
      <c r="C240" s="309"/>
      <c r="D240" s="309"/>
      <c r="E240" s="310"/>
      <c r="F240" s="52"/>
      <c r="G240" s="52"/>
      <c r="H240" s="52"/>
    </row>
    <row r="241" spans="3:8" x14ac:dyDescent="0.2">
      <c r="C241" s="309"/>
      <c r="D241" s="309"/>
      <c r="E241" s="310"/>
      <c r="F241" s="52"/>
      <c r="G241" s="52"/>
      <c r="H241" s="52"/>
    </row>
    <row r="242" spans="3:8" x14ac:dyDescent="0.2">
      <c r="C242" s="309"/>
      <c r="D242" s="309"/>
      <c r="E242" s="310"/>
      <c r="F242" s="52"/>
      <c r="G242" s="52"/>
      <c r="H242" s="52"/>
    </row>
    <row r="243" spans="3:8" x14ac:dyDescent="0.2">
      <c r="C243" s="309"/>
      <c r="D243" s="309"/>
      <c r="E243" s="310"/>
      <c r="F243" s="52"/>
      <c r="G243" s="52"/>
      <c r="H243" s="52"/>
    </row>
    <row r="244" spans="3:8" x14ac:dyDescent="0.2">
      <c r="C244" s="309"/>
      <c r="D244" s="309"/>
      <c r="E244" s="310"/>
      <c r="F244" s="52"/>
      <c r="G244" s="52"/>
      <c r="H244" s="52"/>
    </row>
    <row r="245" spans="3:8" x14ac:dyDescent="0.2">
      <c r="C245" s="309"/>
      <c r="D245" s="309"/>
      <c r="E245" s="310"/>
      <c r="F245" s="52"/>
      <c r="G245" s="52"/>
      <c r="H245" s="52"/>
    </row>
    <row r="246" spans="3:8" x14ac:dyDescent="0.2">
      <c r="C246" s="309"/>
      <c r="D246" s="309"/>
      <c r="E246" s="310"/>
      <c r="F246" s="52"/>
      <c r="G246" s="52"/>
      <c r="H246" s="52"/>
    </row>
    <row r="247" spans="3:8" x14ac:dyDescent="0.2">
      <c r="C247" s="309"/>
      <c r="D247" s="309"/>
      <c r="E247" s="310"/>
      <c r="F247" s="52"/>
      <c r="G247" s="52"/>
      <c r="H247" s="52"/>
    </row>
    <row r="248" spans="3:8" x14ac:dyDescent="0.2">
      <c r="C248" s="309"/>
      <c r="D248" s="309"/>
      <c r="E248" s="310"/>
      <c r="F248" s="52"/>
      <c r="G248" s="52"/>
      <c r="H248" s="52"/>
    </row>
    <row r="249" spans="3:8" x14ac:dyDescent="0.2">
      <c r="C249" s="309"/>
      <c r="D249" s="309"/>
      <c r="E249" s="309"/>
      <c r="F249" s="52"/>
    </row>
    <row r="250" spans="3:8" x14ac:dyDescent="0.2">
      <c r="F250" s="52"/>
    </row>
    <row r="251" spans="3:8" x14ac:dyDescent="0.2">
      <c r="F251" s="52"/>
    </row>
    <row r="252" spans="3:8" x14ac:dyDescent="0.2">
      <c r="F252" s="52"/>
    </row>
    <row r="261" spans="1:2" x14ac:dyDescent="0.2">
      <c r="A261" s="52"/>
      <c r="B261" s="52"/>
    </row>
    <row r="262" spans="1:2" x14ac:dyDescent="0.2">
      <c r="A262" s="52"/>
      <c r="B262" s="52"/>
    </row>
    <row r="263" spans="1:2" x14ac:dyDescent="0.2">
      <c r="A263" s="52"/>
      <c r="B263" s="52"/>
    </row>
    <row r="264" spans="1:2" x14ac:dyDescent="0.2">
      <c r="A264" s="52"/>
      <c r="B264" s="52"/>
    </row>
    <row r="265" spans="1:2" x14ac:dyDescent="0.2">
      <c r="A265" s="52"/>
      <c r="B265" s="52"/>
    </row>
    <row r="266" spans="1:2" x14ac:dyDescent="0.2">
      <c r="A266" s="52"/>
      <c r="B266" s="52"/>
    </row>
    <row r="267" spans="1:2" x14ac:dyDescent="0.2">
      <c r="A267" s="52"/>
      <c r="B267" s="52"/>
    </row>
    <row r="268" spans="1:2" x14ac:dyDescent="0.2">
      <c r="A268" s="52"/>
      <c r="B268" s="52"/>
    </row>
    <row r="269" spans="1:2" x14ac:dyDescent="0.2">
      <c r="A269" s="52"/>
      <c r="B269" s="52"/>
    </row>
    <row r="270" spans="1:2" x14ac:dyDescent="0.2">
      <c r="A270" s="52"/>
      <c r="B270" s="52"/>
    </row>
    <row r="271" spans="1:2" x14ac:dyDescent="0.2">
      <c r="A271" s="52"/>
      <c r="B271" s="52"/>
    </row>
    <row r="272" spans="1:2" x14ac:dyDescent="0.2">
      <c r="A272" s="52"/>
      <c r="B272" s="52"/>
    </row>
    <row r="273" spans="1:2" x14ac:dyDescent="0.2">
      <c r="A273" s="52"/>
      <c r="B273" s="52"/>
    </row>
    <row r="274" spans="1:2" x14ac:dyDescent="0.2">
      <c r="A274" s="52"/>
      <c r="B274" s="52"/>
    </row>
    <row r="275" spans="1:2" x14ac:dyDescent="0.2">
      <c r="A275" s="52"/>
      <c r="B275" s="52"/>
    </row>
    <row r="276" spans="1:2" x14ac:dyDescent="0.2">
      <c r="A276" s="52"/>
      <c r="B276" s="52"/>
    </row>
    <row r="277" spans="1:2" x14ac:dyDescent="0.2">
      <c r="A277" s="52"/>
      <c r="B277" s="52"/>
    </row>
    <row r="278" spans="1:2" x14ac:dyDescent="0.2">
      <c r="A278" s="52"/>
      <c r="B278" s="52"/>
    </row>
    <row r="279" spans="1:2" x14ac:dyDescent="0.2">
      <c r="A279" s="52"/>
      <c r="B279" s="52"/>
    </row>
    <row r="280" spans="1:2" x14ac:dyDescent="0.2">
      <c r="A280" s="52"/>
      <c r="B280" s="52"/>
    </row>
    <row r="281" spans="1:2" x14ac:dyDescent="0.2">
      <c r="A281" s="52"/>
      <c r="B281" s="52"/>
    </row>
    <row r="282" spans="1:2" x14ac:dyDescent="0.2">
      <c r="A282" s="52"/>
      <c r="B282" s="52"/>
    </row>
    <row r="283" spans="1:2" x14ac:dyDescent="0.2">
      <c r="A283" s="52"/>
      <c r="B283" s="52"/>
    </row>
    <row r="284" spans="1:2" x14ac:dyDescent="0.2">
      <c r="A284" s="52"/>
      <c r="B284" s="52"/>
    </row>
    <row r="285" spans="1:2" x14ac:dyDescent="0.2">
      <c r="A285" s="52"/>
      <c r="B285" s="52"/>
    </row>
    <row r="286" spans="1:2" x14ac:dyDescent="0.2">
      <c r="A286" s="52"/>
      <c r="B286" s="52"/>
    </row>
    <row r="287" spans="1:2" x14ac:dyDescent="0.2">
      <c r="A287" s="52"/>
      <c r="B287" s="52"/>
    </row>
    <row r="288" spans="1:2" x14ac:dyDescent="0.2">
      <c r="A288" s="52"/>
      <c r="B288" s="52"/>
    </row>
    <row r="289" spans="1:2" x14ac:dyDescent="0.2">
      <c r="A289" s="52"/>
      <c r="B289" s="52"/>
    </row>
    <row r="290" spans="1:2" x14ac:dyDescent="0.2">
      <c r="A290" s="52"/>
      <c r="B290" s="52"/>
    </row>
    <row r="291" spans="1:2" x14ac:dyDescent="0.2">
      <c r="A291" s="52"/>
      <c r="B291" s="52"/>
    </row>
    <row r="292" spans="1:2" x14ac:dyDescent="0.2">
      <c r="A292" s="52"/>
      <c r="B292" s="52"/>
    </row>
    <row r="293" spans="1:2" x14ac:dyDescent="0.2">
      <c r="A293" s="52"/>
      <c r="B293" s="52"/>
    </row>
    <row r="294" spans="1:2" x14ac:dyDescent="0.2">
      <c r="A294" s="52"/>
      <c r="B294" s="52"/>
    </row>
    <row r="295" spans="1:2" x14ac:dyDescent="0.2">
      <c r="A295" s="52"/>
      <c r="B295" s="52"/>
    </row>
    <row r="296" spans="1:2" x14ac:dyDescent="0.2">
      <c r="A296" s="52"/>
      <c r="B296" s="52"/>
    </row>
    <row r="297" spans="1:2" x14ac:dyDescent="0.2">
      <c r="A297" s="52"/>
      <c r="B297" s="52"/>
    </row>
    <row r="298" spans="1:2" x14ac:dyDescent="0.2">
      <c r="A298" s="52"/>
      <c r="B298" s="52"/>
    </row>
    <row r="299" spans="1:2" x14ac:dyDescent="0.2">
      <c r="A299" s="52"/>
      <c r="B299" s="52"/>
    </row>
    <row r="300" spans="1:2" x14ac:dyDescent="0.2">
      <c r="A300" s="52"/>
      <c r="B300" s="52"/>
    </row>
    <row r="301" spans="1:2" x14ac:dyDescent="0.2">
      <c r="A301" s="52"/>
      <c r="B301" s="52"/>
    </row>
    <row r="302" spans="1:2" x14ac:dyDescent="0.2">
      <c r="A302" s="52"/>
      <c r="B302" s="52"/>
    </row>
    <row r="303" spans="1:2" x14ac:dyDescent="0.2">
      <c r="A303" s="52"/>
      <c r="B303" s="52"/>
    </row>
    <row r="304" spans="1:2" x14ac:dyDescent="0.2">
      <c r="A304" s="52"/>
      <c r="B304" s="52"/>
    </row>
    <row r="305" spans="1:2" x14ac:dyDescent="0.2">
      <c r="A305" s="52"/>
      <c r="B305" s="52"/>
    </row>
    <row r="306" spans="1:2" x14ac:dyDescent="0.2">
      <c r="A306" s="52"/>
      <c r="B306" s="52"/>
    </row>
    <row r="307" spans="1:2" x14ac:dyDescent="0.2">
      <c r="A307" s="52"/>
      <c r="B307" s="52"/>
    </row>
    <row r="308" spans="1:2" x14ac:dyDescent="0.2">
      <c r="A308" s="52"/>
      <c r="B308" s="52"/>
    </row>
    <row r="309" spans="1:2" x14ac:dyDescent="0.2">
      <c r="A309" s="52"/>
      <c r="B309" s="52"/>
    </row>
    <row r="310" spans="1:2" x14ac:dyDescent="0.2">
      <c r="A310" s="52"/>
      <c r="B310" s="52"/>
    </row>
    <row r="311" spans="1:2" x14ac:dyDescent="0.2">
      <c r="A311" s="52"/>
      <c r="B311" s="52"/>
    </row>
    <row r="312" spans="1:2" x14ac:dyDescent="0.2">
      <c r="A312" s="52"/>
      <c r="B312" s="52"/>
    </row>
    <row r="313" spans="1:2" x14ac:dyDescent="0.2">
      <c r="A313" s="52"/>
      <c r="B313" s="52"/>
    </row>
    <row r="314" spans="1:2" x14ac:dyDescent="0.2">
      <c r="A314" s="52"/>
      <c r="B314" s="52"/>
    </row>
    <row r="315" spans="1:2" x14ac:dyDescent="0.2">
      <c r="A315" s="52"/>
      <c r="B315" s="52"/>
    </row>
    <row r="316" spans="1:2" x14ac:dyDescent="0.2">
      <c r="A316" s="52"/>
      <c r="B316" s="52"/>
    </row>
    <row r="317" spans="1:2" x14ac:dyDescent="0.2">
      <c r="A317" s="52"/>
      <c r="B317" s="52"/>
    </row>
    <row r="318" spans="1:2" x14ac:dyDescent="0.2">
      <c r="A318" s="52"/>
      <c r="B318" s="52"/>
    </row>
    <row r="319" spans="1:2" x14ac:dyDescent="0.2">
      <c r="A319" s="52"/>
      <c r="B319" s="52"/>
    </row>
    <row r="320" spans="1:2" x14ac:dyDescent="0.2">
      <c r="A320" s="52"/>
      <c r="B320" s="52"/>
    </row>
    <row r="321" spans="1:2" x14ac:dyDescent="0.2">
      <c r="A321" s="52"/>
      <c r="B321" s="52"/>
    </row>
    <row r="322" spans="1:2" x14ac:dyDescent="0.2">
      <c r="A322" s="52"/>
      <c r="B322" s="52"/>
    </row>
    <row r="323" spans="1:2" x14ac:dyDescent="0.2">
      <c r="A323" s="52"/>
      <c r="B323" s="52"/>
    </row>
    <row r="324" spans="1:2" x14ac:dyDescent="0.2">
      <c r="A324" s="52"/>
      <c r="B324" s="52"/>
    </row>
    <row r="325" spans="1:2" x14ac:dyDescent="0.2">
      <c r="A325" s="52"/>
      <c r="B325" s="52"/>
    </row>
    <row r="326" spans="1:2" x14ac:dyDescent="0.2">
      <c r="A326" s="52"/>
      <c r="B326" s="52"/>
    </row>
    <row r="327" spans="1:2" x14ac:dyDescent="0.2">
      <c r="A327" s="52"/>
      <c r="B327" s="52"/>
    </row>
    <row r="328" spans="1:2" x14ac:dyDescent="0.2">
      <c r="A328" s="52"/>
      <c r="B328" s="52"/>
    </row>
    <row r="329" spans="1:2" x14ac:dyDescent="0.2">
      <c r="A329" s="52"/>
      <c r="B329" s="52"/>
    </row>
    <row r="330" spans="1:2" x14ac:dyDescent="0.2">
      <c r="A330" s="52"/>
      <c r="B330" s="52"/>
    </row>
    <row r="331" spans="1:2" x14ac:dyDescent="0.2">
      <c r="A331" s="52"/>
      <c r="B331" s="52"/>
    </row>
    <row r="332" spans="1:2" x14ac:dyDescent="0.2">
      <c r="A332" s="52"/>
      <c r="B332" s="52"/>
    </row>
    <row r="333" spans="1:2" x14ac:dyDescent="0.2">
      <c r="A333" s="52"/>
      <c r="B333" s="52"/>
    </row>
    <row r="334" spans="1:2" x14ac:dyDescent="0.2">
      <c r="A334" s="52"/>
      <c r="B334" s="52"/>
    </row>
    <row r="335" spans="1:2" x14ac:dyDescent="0.2">
      <c r="A335" s="52"/>
      <c r="B335" s="52"/>
    </row>
    <row r="336" spans="1:2" x14ac:dyDescent="0.2">
      <c r="A336" s="52"/>
      <c r="B336" s="52"/>
    </row>
    <row r="337" spans="1:2" x14ac:dyDescent="0.2">
      <c r="A337" s="52"/>
      <c r="B337" s="52"/>
    </row>
    <row r="338" spans="1:2" x14ac:dyDescent="0.2">
      <c r="A338" s="52"/>
      <c r="B338" s="52"/>
    </row>
    <row r="339" spans="1:2" x14ac:dyDescent="0.2">
      <c r="A339" s="52"/>
      <c r="B339" s="52"/>
    </row>
    <row r="340" spans="1:2" x14ac:dyDescent="0.2">
      <c r="A340" s="52"/>
      <c r="B340" s="52"/>
    </row>
    <row r="341" spans="1:2" x14ac:dyDescent="0.2">
      <c r="A341" s="52"/>
      <c r="B341" s="52"/>
    </row>
    <row r="342" spans="1:2" x14ac:dyDescent="0.2">
      <c r="A342" s="52"/>
      <c r="B342" s="52"/>
    </row>
    <row r="343" spans="1:2" x14ac:dyDescent="0.2">
      <c r="A343" s="52"/>
      <c r="B343" s="52"/>
    </row>
    <row r="344" spans="1:2" x14ac:dyDescent="0.2">
      <c r="A344" s="52"/>
      <c r="B344" s="52"/>
    </row>
    <row r="345" spans="1:2" x14ac:dyDescent="0.2">
      <c r="A345" s="52"/>
      <c r="B345" s="52"/>
    </row>
    <row r="346" spans="1:2" x14ac:dyDescent="0.2">
      <c r="A346" s="52"/>
      <c r="B346" s="52"/>
    </row>
    <row r="347" spans="1:2" x14ac:dyDescent="0.2">
      <c r="A347" s="52"/>
      <c r="B347" s="52"/>
    </row>
    <row r="348" spans="1:2" x14ac:dyDescent="0.2">
      <c r="A348" s="52"/>
      <c r="B348" s="52"/>
    </row>
    <row r="349" spans="1:2" x14ac:dyDescent="0.2">
      <c r="A349" s="52"/>
      <c r="B349" s="52"/>
    </row>
    <row r="350" spans="1:2" x14ac:dyDescent="0.2">
      <c r="A350" s="52"/>
      <c r="B350" s="52"/>
    </row>
    <row r="351" spans="1:2" x14ac:dyDescent="0.2">
      <c r="A351" s="52"/>
      <c r="B351" s="52"/>
    </row>
    <row r="352" spans="1:2" x14ac:dyDescent="0.2">
      <c r="A352" s="52"/>
      <c r="B352" s="52"/>
    </row>
    <row r="353" spans="1:2" x14ac:dyDescent="0.2">
      <c r="A353" s="52"/>
      <c r="B353" s="52"/>
    </row>
    <row r="354" spans="1:2" x14ac:dyDescent="0.2">
      <c r="A354" s="52"/>
      <c r="B354" s="52"/>
    </row>
    <row r="355" spans="1:2" x14ac:dyDescent="0.2">
      <c r="A355" s="52"/>
      <c r="B355" s="52"/>
    </row>
    <row r="356" spans="1:2" x14ac:dyDescent="0.2">
      <c r="A356" s="52"/>
      <c r="B356" s="52"/>
    </row>
    <row r="357" spans="1:2" x14ac:dyDescent="0.2">
      <c r="A357" s="52"/>
      <c r="B357" s="52"/>
    </row>
    <row r="358" spans="1:2" x14ac:dyDescent="0.2">
      <c r="A358" s="52"/>
      <c r="B358" s="52"/>
    </row>
    <row r="359" spans="1:2" x14ac:dyDescent="0.2">
      <c r="A359" s="52"/>
      <c r="B359" s="52"/>
    </row>
    <row r="360" spans="1:2" x14ac:dyDescent="0.2">
      <c r="A360" s="52"/>
      <c r="B360" s="52"/>
    </row>
    <row r="361" spans="1:2" x14ac:dyDescent="0.2">
      <c r="A361" s="52"/>
      <c r="B361" s="52"/>
    </row>
    <row r="362" spans="1:2" x14ac:dyDescent="0.2">
      <c r="A362" s="52"/>
      <c r="B362" s="52"/>
    </row>
    <row r="363" spans="1:2" x14ac:dyDescent="0.2">
      <c r="A363" s="52"/>
      <c r="B363" s="52"/>
    </row>
    <row r="364" spans="1:2" x14ac:dyDescent="0.2">
      <c r="A364" s="52"/>
      <c r="B364" s="52"/>
    </row>
    <row r="365" spans="1:2" x14ac:dyDescent="0.2">
      <c r="A365" s="52"/>
      <c r="B365" s="52"/>
    </row>
    <row r="366" spans="1:2" x14ac:dyDescent="0.2">
      <c r="A366" s="52"/>
      <c r="B366" s="52"/>
    </row>
    <row r="367" spans="1:2" x14ac:dyDescent="0.2">
      <c r="A367" s="52"/>
      <c r="B367" s="52"/>
    </row>
    <row r="368" spans="1:2" x14ac:dyDescent="0.2">
      <c r="A368" s="52"/>
      <c r="B368" s="52"/>
    </row>
    <row r="369" spans="1:2" x14ac:dyDescent="0.2">
      <c r="A369" s="52"/>
      <c r="B369" s="52"/>
    </row>
    <row r="370" spans="1:2" x14ac:dyDescent="0.2">
      <c r="A370" s="52"/>
      <c r="B370" s="52"/>
    </row>
    <row r="371" spans="1:2" x14ac:dyDescent="0.2">
      <c r="A371" s="52"/>
      <c r="B371" s="52"/>
    </row>
    <row r="372" spans="1:2" x14ac:dyDescent="0.2">
      <c r="A372" s="52"/>
      <c r="B372" s="52"/>
    </row>
    <row r="373" spans="1:2" x14ac:dyDescent="0.2">
      <c r="A373" s="52"/>
      <c r="B373" s="52"/>
    </row>
    <row r="374" spans="1:2" x14ac:dyDescent="0.2">
      <c r="A374" s="52"/>
      <c r="B374" s="52"/>
    </row>
    <row r="375" spans="1:2" x14ac:dyDescent="0.2">
      <c r="A375" s="52"/>
      <c r="B375" s="52"/>
    </row>
    <row r="376" spans="1:2" x14ac:dyDescent="0.2">
      <c r="A376" s="52"/>
      <c r="B376" s="52"/>
    </row>
    <row r="377" spans="1:2" x14ac:dyDescent="0.2">
      <c r="A377" s="52"/>
      <c r="B377" s="52"/>
    </row>
    <row r="378" spans="1:2" x14ac:dyDescent="0.2">
      <c r="A378" s="52"/>
      <c r="B378" s="52"/>
    </row>
    <row r="379" spans="1:2" x14ac:dyDescent="0.2">
      <c r="A379" s="137"/>
      <c r="B379" s="52"/>
    </row>
    <row r="380" spans="1:2" x14ac:dyDescent="0.2">
      <c r="A380" s="137"/>
      <c r="B380" s="52"/>
    </row>
    <row r="381" spans="1:2" x14ac:dyDescent="0.2">
      <c r="A381" s="137"/>
      <c r="B381" s="52"/>
    </row>
    <row r="382" spans="1:2" x14ac:dyDescent="0.2">
      <c r="A382" s="137"/>
      <c r="B382" s="52"/>
    </row>
    <row r="383" spans="1:2" x14ac:dyDescent="0.2">
      <c r="A383" s="137"/>
      <c r="B383" s="52"/>
    </row>
    <row r="384" spans="1:2" x14ac:dyDescent="0.2">
      <c r="A384" s="137"/>
      <c r="B384" s="52"/>
    </row>
    <row r="385" spans="1:2" x14ac:dyDescent="0.2">
      <c r="A385" s="137"/>
      <c r="B385" s="52"/>
    </row>
    <row r="386" spans="1:2" x14ac:dyDescent="0.2">
      <c r="A386" s="137"/>
      <c r="B386" s="137"/>
    </row>
    <row r="387" spans="1:2" x14ac:dyDescent="0.2">
      <c r="A387" s="137"/>
      <c r="B387" s="137"/>
    </row>
    <row r="388" spans="1:2" x14ac:dyDescent="0.2">
      <c r="A388" s="137"/>
      <c r="B388" s="137"/>
    </row>
    <row r="389" spans="1:2" x14ac:dyDescent="0.2">
      <c r="A389" s="137"/>
      <c r="B389" s="137"/>
    </row>
    <row r="390" spans="1:2" x14ac:dyDescent="0.2">
      <c r="A390" s="137"/>
      <c r="B390" s="137"/>
    </row>
    <row r="391" spans="1:2" x14ac:dyDescent="0.2">
      <c r="A391" s="137"/>
      <c r="B391" s="137"/>
    </row>
    <row r="392" spans="1:2" x14ac:dyDescent="0.2">
      <c r="A392" s="137"/>
      <c r="B392" s="137"/>
    </row>
    <row r="393" spans="1:2" x14ac:dyDescent="0.2">
      <c r="A393" s="137"/>
      <c r="B393" s="137"/>
    </row>
    <row r="394" spans="1:2" x14ac:dyDescent="0.2">
      <c r="A394" s="137"/>
      <c r="B394" s="137"/>
    </row>
    <row r="395" spans="1:2" x14ac:dyDescent="0.2">
      <c r="A395" s="137"/>
      <c r="B395" s="137"/>
    </row>
    <row r="396" spans="1:2" x14ac:dyDescent="0.2">
      <c r="A396" s="137"/>
      <c r="B396" s="137"/>
    </row>
    <row r="397" spans="1:2" x14ac:dyDescent="0.2">
      <c r="A397" s="137"/>
      <c r="B397" s="137"/>
    </row>
    <row r="398" spans="1:2" x14ac:dyDescent="0.2">
      <c r="A398" s="137"/>
      <c r="B398" s="137"/>
    </row>
    <row r="399" spans="1:2" x14ac:dyDescent="0.2">
      <c r="A399" s="137"/>
      <c r="B399" s="137"/>
    </row>
    <row r="400" spans="1:2" x14ac:dyDescent="0.2">
      <c r="A400" s="137"/>
      <c r="B400" s="137"/>
    </row>
    <row r="401" spans="1:2" x14ac:dyDescent="0.2">
      <c r="A401" s="137"/>
      <c r="B401" s="137"/>
    </row>
    <row r="402" spans="1:2" x14ac:dyDescent="0.2">
      <c r="A402" s="137"/>
      <c r="B402" s="137"/>
    </row>
    <row r="403" spans="1:2" x14ac:dyDescent="0.2">
      <c r="A403" s="137"/>
      <c r="B403" s="137"/>
    </row>
    <row r="404" spans="1:2" x14ac:dyDescent="0.2">
      <c r="A404" s="137"/>
      <c r="B404" s="137"/>
    </row>
    <row r="405" spans="1:2" x14ac:dyDescent="0.2">
      <c r="A405" s="137"/>
      <c r="B405" s="137"/>
    </row>
    <row r="406" spans="1:2" x14ac:dyDescent="0.2">
      <c r="A406" s="137"/>
      <c r="B406" s="137"/>
    </row>
    <row r="407" spans="1:2" x14ac:dyDescent="0.2">
      <c r="A407" s="137"/>
      <c r="B407" s="137"/>
    </row>
    <row r="408" spans="1:2" x14ac:dyDescent="0.2">
      <c r="A408" s="137"/>
      <c r="B408" s="137"/>
    </row>
    <row r="409" spans="1:2" x14ac:dyDescent="0.2">
      <c r="A409" s="137"/>
      <c r="B409" s="137"/>
    </row>
    <row r="410" spans="1:2" x14ac:dyDescent="0.2">
      <c r="A410" s="137"/>
      <c r="B410" s="137"/>
    </row>
    <row r="411" spans="1:2" x14ac:dyDescent="0.2">
      <c r="A411" s="137"/>
      <c r="B411" s="137"/>
    </row>
    <row r="412" spans="1:2" x14ac:dyDescent="0.2">
      <c r="A412" s="137"/>
      <c r="B412" s="137"/>
    </row>
    <row r="413" spans="1:2" x14ac:dyDescent="0.2">
      <c r="A413" s="137"/>
      <c r="B413" s="137"/>
    </row>
    <row r="414" spans="1:2" x14ac:dyDescent="0.2">
      <c r="A414" s="137"/>
      <c r="B414" s="137"/>
    </row>
    <row r="415" spans="1:2" x14ac:dyDescent="0.2">
      <c r="A415" s="137"/>
      <c r="B415" s="137"/>
    </row>
    <row r="416" spans="1:2" x14ac:dyDescent="0.2">
      <c r="A416" s="137"/>
      <c r="B416" s="137"/>
    </row>
  </sheetData>
  <sheetProtection sort="0"/>
  <sortState xmlns:xlrd2="http://schemas.microsoft.com/office/spreadsheetml/2017/richdata2" ref="C10:H15">
    <sortCondition ref="H10:H15"/>
  </sortState>
  <mergeCells count="10">
    <mergeCell ref="A79:B79"/>
    <mergeCell ref="C8:J8"/>
    <mergeCell ref="A2:B2"/>
    <mergeCell ref="A1:B1"/>
    <mergeCell ref="A7:B7"/>
    <mergeCell ref="C7:J7"/>
    <mergeCell ref="I3:K6"/>
    <mergeCell ref="A3:A6"/>
    <mergeCell ref="C3:H3"/>
    <mergeCell ref="C5:H5"/>
  </mergeCells>
  <phoneticPr fontId="3"/>
  <dataValidations count="2">
    <dataValidation type="list" allowBlank="1" showInputMessage="1" prompt="資格をを選択" sqref="J10:J78 J80:J125" xr:uid="{00000000-0002-0000-0100-000000000000}">
      <formula1>"　,無し,取得予,３級,２級,１級"</formula1>
    </dataValidation>
    <dataValidation type="list" allowBlank="1" showInputMessage="1" prompt="性別を選択" sqref="H10:H78 H80:H125" xr:uid="{00000000-0002-0000-0100-000001000000}">
      <formula1>" ,男,女"</formula1>
    </dataValidation>
  </dataValidations>
  <pageMargins left="0.78700000000000003" right="0.78700000000000003" top="0.98399999999999999" bottom="0.98399999999999999" header="0.51200000000000001" footer="0.51200000000000001"/>
  <pageSetup paperSize="9"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5"/>
    <pageSetUpPr fitToPage="1"/>
  </sheetPr>
  <dimension ref="A1:Y49"/>
  <sheetViews>
    <sheetView showZeros="0" topLeftCell="A31" workbookViewId="0">
      <selection activeCell="M3" sqref="M3"/>
    </sheetView>
  </sheetViews>
  <sheetFormatPr defaultColWidth="9" defaultRowHeight="13.2" x14ac:dyDescent="0.2"/>
  <cols>
    <col min="1" max="1" width="2.88671875" style="3" customWidth="1"/>
    <col min="2" max="2" width="12.21875" style="4" customWidth="1"/>
    <col min="3" max="3" width="3.6640625" style="4" customWidth="1"/>
    <col min="4" max="4" width="5.6640625" style="4" customWidth="1"/>
    <col min="5" max="5" width="3" style="4" customWidth="1"/>
    <col min="6" max="6" width="16.88671875" style="7" customWidth="1"/>
    <col min="7" max="7" width="20.109375" style="7" customWidth="1"/>
    <col min="8" max="8" width="21" style="7" customWidth="1"/>
    <col min="9" max="9" width="10.88671875" style="130" customWidth="1"/>
    <col min="10" max="10" width="7.109375" style="4" customWidth="1"/>
    <col min="11" max="11" width="9" style="3"/>
    <col min="12" max="12" width="4.6640625" style="3" customWidth="1"/>
    <col min="13" max="13" width="12.77734375" style="3" customWidth="1"/>
    <col min="14" max="14" width="2.33203125" style="3" customWidth="1"/>
    <col min="15" max="15" width="4.6640625" style="3" customWidth="1"/>
    <col min="16" max="16" width="12.77734375" style="3" customWidth="1"/>
    <col min="17" max="17" width="2.33203125" style="3" customWidth="1"/>
    <col min="18" max="18" width="4.6640625" style="3" customWidth="1"/>
    <col min="19" max="19" width="12.77734375" style="3" customWidth="1"/>
    <col min="20" max="20" width="2.33203125" style="3" customWidth="1"/>
    <col min="21" max="21" width="4.6640625" style="3" customWidth="1"/>
    <col min="22" max="22" width="12.6640625" style="3" customWidth="1"/>
    <col min="23" max="23" width="2.33203125" style="3" customWidth="1"/>
    <col min="24" max="24" width="9" style="3"/>
    <col min="25" max="25" width="12.6640625" style="3" customWidth="1"/>
    <col min="26" max="16384" width="9" style="3"/>
  </cols>
  <sheetData>
    <row r="1" spans="1:25" ht="21" customHeight="1" x14ac:dyDescent="0.2">
      <c r="A1" s="433" t="s">
        <v>607</v>
      </c>
      <c r="B1" s="433"/>
      <c r="C1" s="433"/>
      <c r="D1" s="433"/>
      <c r="E1" s="433"/>
      <c r="F1" s="433"/>
      <c r="G1" s="433"/>
      <c r="H1" s="433"/>
      <c r="I1" s="433"/>
      <c r="J1" s="433"/>
    </row>
    <row r="2" spans="1:25" x14ac:dyDescent="0.2">
      <c r="D2" s="9"/>
      <c r="E2" s="9"/>
      <c r="F2" s="434" t="s">
        <v>40</v>
      </c>
      <c r="G2" s="434"/>
      <c r="H2" s="434"/>
      <c r="I2" s="434"/>
      <c r="J2" s="434"/>
    </row>
    <row r="3" spans="1:25" ht="12.9" customHeight="1" thickBot="1" x14ac:dyDescent="0.25">
      <c r="B3" s="8" t="s">
        <v>10</v>
      </c>
      <c r="C3" s="8"/>
      <c r="D3" s="9"/>
      <c r="E3" s="9"/>
      <c r="G3" s="10"/>
    </row>
    <row r="4" spans="1:25" ht="12.9" customHeight="1" x14ac:dyDescent="0.2">
      <c r="B4" s="257" t="s">
        <v>429</v>
      </c>
      <c r="C4" s="11"/>
      <c r="D4" s="9"/>
      <c r="E4" s="9"/>
      <c r="F4" s="8"/>
      <c r="G4" s="12"/>
      <c r="H4" s="12"/>
      <c r="I4" s="435" t="s">
        <v>434</v>
      </c>
      <c r="J4" s="436"/>
    </row>
    <row r="5" spans="1:25" ht="12.9" customHeight="1" thickBot="1" x14ac:dyDescent="0.25">
      <c r="B5" s="11" t="s">
        <v>430</v>
      </c>
      <c r="C5" s="11"/>
      <c r="D5" s="9"/>
      <c r="E5" s="9"/>
      <c r="F5" s="8"/>
      <c r="G5" s="12"/>
      <c r="H5" s="12"/>
      <c r="I5" s="437"/>
      <c r="J5" s="438"/>
    </row>
    <row r="6" spans="1:25" ht="12.9" customHeight="1" x14ac:dyDescent="0.2">
      <c r="B6" s="439" t="s">
        <v>431</v>
      </c>
      <c r="C6" s="440"/>
      <c r="D6" s="440"/>
      <c r="E6" s="440"/>
      <c r="F6" s="440"/>
      <c r="G6" s="440"/>
      <c r="H6" s="8"/>
    </row>
    <row r="7" spans="1:25" ht="12.9" customHeight="1" x14ac:dyDescent="0.2">
      <c r="B7" s="440"/>
      <c r="C7" s="440"/>
      <c r="D7" s="440"/>
      <c r="E7" s="440"/>
      <c r="F7" s="440"/>
      <c r="G7" s="440"/>
      <c r="H7" s="13" t="s">
        <v>11</v>
      </c>
      <c r="I7" s="342">
        <f>登録マスターデーター!L4</f>
        <v>44652</v>
      </c>
    </row>
    <row r="8" spans="1:25" ht="30" customHeight="1" thickBot="1" x14ac:dyDescent="0.25">
      <c r="B8" s="14" t="s">
        <v>12</v>
      </c>
      <c r="C8" s="14"/>
      <c r="D8" s="6"/>
      <c r="E8" s="6"/>
      <c r="F8" s="14"/>
      <c r="G8" s="14"/>
      <c r="H8" s="15"/>
      <c r="I8" s="156"/>
      <c r="K8" s="17" t="s">
        <v>14</v>
      </c>
    </row>
    <row r="9" spans="1:25" ht="24.9" customHeight="1" x14ac:dyDescent="0.2">
      <c r="A9" s="64"/>
      <c r="B9" s="139" t="s">
        <v>15</v>
      </c>
      <c r="C9" s="51" t="s">
        <v>41</v>
      </c>
      <c r="D9" s="44" t="s">
        <v>16</v>
      </c>
      <c r="E9" s="124" t="s">
        <v>116</v>
      </c>
      <c r="F9" s="46" t="s">
        <v>17</v>
      </c>
      <c r="G9" s="46" t="s">
        <v>42</v>
      </c>
      <c r="H9" s="45" t="s">
        <v>43</v>
      </c>
      <c r="I9" s="43" t="s">
        <v>18</v>
      </c>
      <c r="J9" s="47" t="s">
        <v>19</v>
      </c>
      <c r="L9" s="123" t="s">
        <v>117</v>
      </c>
    </row>
    <row r="10" spans="1:25" ht="20.100000000000001" customHeight="1" x14ac:dyDescent="0.2">
      <c r="A10" s="64">
        <v>1</v>
      </c>
      <c r="B10" s="140"/>
      <c r="C10" s="125"/>
      <c r="D10" s="83" t="str">
        <f>IF(E10="","",VLOOKUP(E10,登録マスターデーター!$A$10:G43,FALSE))</f>
        <v/>
      </c>
      <c r="E10" s="35"/>
      <c r="F10" s="80" t="str">
        <f>IF(E10="","",VLOOKUP(E10,登録マスターデーター!$A$10:$K$125,2,FALSE))</f>
        <v/>
      </c>
      <c r="G10" s="81" t="str">
        <f>IF(E10="","",VLOOKUP(E10,登録マスターデーター!$A$10:$K$125,3,FALSE))</f>
        <v/>
      </c>
      <c r="H10" s="81" t="str">
        <f>IF(E10="","",LOOKUP(E10,登録マスターデーター!$A$10:$B$125,登録マスターデーター!$F$10:$F$125)&amp;" "&amp;LOOKUP(E10,登録マスターデーター!$A$10:$B$125,登録マスターデーター!$G$10:$G$125))</f>
        <v/>
      </c>
      <c r="I10" s="117" t="str">
        <f>IF(E10=""," ",VLOOKUP(E10,登録マスターデーター!$A$10:$K$125,9,FALSE))</f>
        <v xml:space="preserve"> </v>
      </c>
      <c r="J10" s="111" t="str">
        <f>IF(I10=" ","",DATEDIF(I10,$I$7,"Y")&amp;"歳")</f>
        <v/>
      </c>
      <c r="L10" s="3">
        <f>登録マスターデーター!A10</f>
        <v>1</v>
      </c>
      <c r="M10" s="3" t="str">
        <f>登録マスターデーター!B10</f>
        <v xml:space="preserve"> </v>
      </c>
      <c r="O10" s="3">
        <f>登録マスターデーター!A36</f>
        <v>27</v>
      </c>
      <c r="P10" s="3" t="str">
        <f>登録マスターデーター!B36</f>
        <v xml:space="preserve"> </v>
      </c>
      <c r="R10" s="3">
        <f>登録マスターデーター!A62</f>
        <v>53</v>
      </c>
      <c r="S10" s="3" t="str">
        <f>登録マスターデーター!B62</f>
        <v xml:space="preserve"> </v>
      </c>
      <c r="U10" s="41">
        <f>登録マスターデーター!A89</f>
        <v>79</v>
      </c>
      <c r="V10" s="41" t="str">
        <f>登録マスターデーター!B89</f>
        <v xml:space="preserve"> </v>
      </c>
      <c r="X10" s="41">
        <f>登録マスターデーター!A115</f>
        <v>105</v>
      </c>
      <c r="Y10" s="41" t="str">
        <f>登録マスターデーター!B115</f>
        <v xml:space="preserve"> </v>
      </c>
    </row>
    <row r="11" spans="1:25" ht="20.100000000000001" customHeight="1" x14ac:dyDescent="0.2">
      <c r="A11" s="64">
        <v>2</v>
      </c>
      <c r="B11" s="140"/>
      <c r="C11" s="136"/>
      <c r="D11" s="83" t="str">
        <f>IF(E11="","",VLOOKUP(E11,登録マスターデーター!$A$10:$K$125,10,FALSE))</f>
        <v/>
      </c>
      <c r="E11" s="35"/>
      <c r="F11" s="80" t="str">
        <f>IF(E11="","",VLOOKUP(E11,登録マスターデーター!$A$10:$K$125,2,FALSE))</f>
        <v/>
      </c>
      <c r="G11" s="81" t="str">
        <f>IF(E11="","",VLOOKUP(E11,登録マスターデーター!$A$10:$K$125,3,FALSE))</f>
        <v/>
      </c>
      <c r="H11" s="81" t="str">
        <f>IF(E11="","",LOOKUP(E11,登録マスターデーター!$A$10:$B$125,登録マスターデーター!$F$10:$F$125)&amp;" "&amp;LOOKUP(E11,登録マスターデーター!$A$10:$B$125,登録マスターデーター!$G$10:$G$125))</f>
        <v/>
      </c>
      <c r="I11" s="117" t="str">
        <f>IF(E11=""," ",VLOOKUP(E11,登録マスターデーター!$A$10:$K$125,9,FALSE))</f>
        <v xml:space="preserve"> </v>
      </c>
      <c r="J11" s="111" t="str">
        <f t="shared" ref="J11:J19" si="0">IF(I11=" ","",DATEDIF(I11,$I$7,"Y")&amp;"歳")</f>
        <v/>
      </c>
      <c r="L11" s="3">
        <f>登録マスターデーター!A11</f>
        <v>2</v>
      </c>
      <c r="M11" s="3" t="str">
        <f>登録マスターデーター!B11</f>
        <v xml:space="preserve"> </v>
      </c>
      <c r="O11" s="3">
        <f>登録マスターデーター!A37</f>
        <v>28</v>
      </c>
      <c r="P11" s="3" t="str">
        <f>登録マスターデーター!B37</f>
        <v xml:space="preserve"> </v>
      </c>
      <c r="R11" s="3">
        <f>登録マスターデーター!A63</f>
        <v>54</v>
      </c>
      <c r="S11" s="3" t="str">
        <f>登録マスターデーター!B63</f>
        <v xml:space="preserve"> </v>
      </c>
      <c r="U11" s="41">
        <f>登録マスターデーター!A90</f>
        <v>80</v>
      </c>
      <c r="V11" s="41" t="str">
        <f>登録マスターデーター!B90</f>
        <v xml:space="preserve"> </v>
      </c>
      <c r="X11" s="41">
        <f>登録マスターデーター!A116</f>
        <v>106</v>
      </c>
      <c r="Y11" s="41" t="str">
        <f>登録マスターデーター!B116</f>
        <v xml:space="preserve"> </v>
      </c>
    </row>
    <row r="12" spans="1:25" ht="20.100000000000001" customHeight="1" x14ac:dyDescent="0.2">
      <c r="A12" s="3">
        <v>3</v>
      </c>
      <c r="B12" s="140"/>
      <c r="C12" s="136"/>
      <c r="D12" s="83" t="str">
        <f>IF(E12="","",VLOOKUP(E12,登録マスターデーター!$A$10:$K$125,10,FALSE))</f>
        <v/>
      </c>
      <c r="E12" s="35"/>
      <c r="F12" s="80" t="str">
        <f>IF(E12="","",VLOOKUP(E12,登録マスターデーター!$A$10:$K$125,2,FALSE))</f>
        <v/>
      </c>
      <c r="G12" s="81" t="str">
        <f>IF(E12="","",VLOOKUP(E12,登録マスターデーター!$A$10:$K$125,3,FALSE))</f>
        <v/>
      </c>
      <c r="H12" s="81" t="str">
        <f>IF(E12="","",LOOKUP(E12,登録マスターデーター!$A$10:$B$125,登録マスターデーター!$F$10:$F$125)&amp;" "&amp;LOOKUP(E12,登録マスターデーター!$A$10:$B$125,登録マスターデーター!$G$10:$G$125))</f>
        <v/>
      </c>
      <c r="I12" s="117" t="str">
        <f>IF(E12=""," ",VLOOKUP(E12,登録マスターデーター!$A$10:$K$125,9,FALSE))</f>
        <v xml:space="preserve"> </v>
      </c>
      <c r="J12" s="111" t="str">
        <f t="shared" si="0"/>
        <v/>
      </c>
      <c r="L12" s="3">
        <f>登録マスターデーター!A12</f>
        <v>3</v>
      </c>
      <c r="M12" s="3" t="str">
        <f>登録マスターデーター!B12</f>
        <v xml:space="preserve"> </v>
      </c>
      <c r="O12" s="3">
        <f>登録マスターデーター!A38</f>
        <v>29</v>
      </c>
      <c r="P12" s="3" t="str">
        <f>登録マスターデーター!B38</f>
        <v xml:space="preserve"> </v>
      </c>
      <c r="R12" s="3">
        <f>登録マスターデーター!A64</f>
        <v>55</v>
      </c>
      <c r="S12" s="3" t="str">
        <f>登録マスターデーター!B64</f>
        <v xml:space="preserve"> </v>
      </c>
      <c r="U12" s="41">
        <f>登録マスターデーター!A91</f>
        <v>81</v>
      </c>
      <c r="V12" s="41" t="str">
        <f>登録マスターデーター!B91</f>
        <v xml:space="preserve"> </v>
      </c>
      <c r="X12" s="41">
        <f>登録マスターデーター!A117</f>
        <v>107</v>
      </c>
      <c r="Y12" s="41" t="str">
        <f>登録マスターデーター!B117</f>
        <v xml:space="preserve"> </v>
      </c>
    </row>
    <row r="13" spans="1:25" ht="20.100000000000001" customHeight="1" x14ac:dyDescent="0.2">
      <c r="A13" s="3">
        <v>4</v>
      </c>
      <c r="B13" s="140"/>
      <c r="C13" s="136"/>
      <c r="D13" s="83" t="str">
        <f>IF(E13="","",VLOOKUP(E13,登録マスターデーター!$A$10:$K$125,10,FALSE))</f>
        <v/>
      </c>
      <c r="E13" s="35"/>
      <c r="F13" s="80" t="str">
        <f>IF(E13="","",VLOOKUP(E13,登録マスターデーター!$A$10:$K$125,2,FALSE))</f>
        <v/>
      </c>
      <c r="G13" s="81" t="str">
        <f>IF(E13="","",VLOOKUP(E13,登録マスターデーター!$A$10:$K$125,3,FALSE))</f>
        <v/>
      </c>
      <c r="H13" s="81" t="str">
        <f>IF(E13="","",LOOKUP(E13,登録マスターデーター!$A$10:$B$125,登録マスターデーター!$F$10:$F$125)&amp;" "&amp;LOOKUP(E13,登録マスターデーター!$A$10:$B$125,登録マスターデーター!$G$10:$G$125))</f>
        <v/>
      </c>
      <c r="I13" s="117" t="str">
        <f>IF(E13=""," ",VLOOKUP(E13,登録マスターデーター!$A$10:$K$125,9,FALSE))</f>
        <v xml:space="preserve"> </v>
      </c>
      <c r="J13" s="111" t="str">
        <f t="shared" si="0"/>
        <v/>
      </c>
      <c r="L13" s="3">
        <f>登録マスターデーター!A13</f>
        <v>4</v>
      </c>
      <c r="M13" s="3" t="str">
        <f>登録マスターデーター!B13</f>
        <v xml:space="preserve"> </v>
      </c>
      <c r="O13" s="3">
        <f>登録マスターデーター!A39</f>
        <v>30</v>
      </c>
      <c r="P13" s="3" t="str">
        <f>登録マスターデーター!B39</f>
        <v xml:space="preserve"> </v>
      </c>
      <c r="R13" s="3">
        <f>登録マスターデーター!A65</f>
        <v>56</v>
      </c>
      <c r="S13" s="3" t="str">
        <f>登録マスターデーター!B65</f>
        <v xml:space="preserve"> </v>
      </c>
      <c r="U13" s="41">
        <f>登録マスターデーター!A92</f>
        <v>82</v>
      </c>
      <c r="V13" s="41" t="str">
        <f>登録マスターデーター!B92</f>
        <v xml:space="preserve"> </v>
      </c>
      <c r="X13" s="41">
        <f>登録マスターデーター!A118</f>
        <v>108</v>
      </c>
      <c r="Y13" s="41" t="str">
        <f>登録マスターデーター!B118</f>
        <v xml:space="preserve"> </v>
      </c>
    </row>
    <row r="14" spans="1:25" ht="20.100000000000001" customHeight="1" x14ac:dyDescent="0.2">
      <c r="A14" s="3">
        <v>5</v>
      </c>
      <c r="B14" s="140"/>
      <c r="C14" s="136"/>
      <c r="D14" s="83" t="str">
        <f>IF(E14="","",VLOOKUP(E14,登録マスターデーター!$A$10:$K$125,10,FALSE))</f>
        <v/>
      </c>
      <c r="E14" s="35"/>
      <c r="F14" s="80" t="str">
        <f>IF(E14="","",VLOOKUP(E14,登録マスターデーター!$A$10:$K$125,2,FALSE))</f>
        <v/>
      </c>
      <c r="G14" s="81" t="str">
        <f>IF(E14="","",VLOOKUP(E14,登録マスターデーター!$A$10:$K$125,3,FALSE))</f>
        <v/>
      </c>
      <c r="H14" s="81" t="str">
        <f>IF(E14="","",LOOKUP(E14,登録マスターデーター!$A$10:$B$125,登録マスターデーター!$F$10:$F$125)&amp;" "&amp;LOOKUP(E14,登録マスターデーター!$A$10:$B$125,登録マスターデーター!$G$10:$G$125))</f>
        <v/>
      </c>
      <c r="I14" s="117" t="str">
        <f>IF(E14=""," ",VLOOKUP(E14,登録マスターデーター!$A$10:$K$125,9,FALSE))</f>
        <v xml:space="preserve"> </v>
      </c>
      <c r="J14" s="111" t="str">
        <f t="shared" si="0"/>
        <v/>
      </c>
      <c r="L14" s="3">
        <f>登録マスターデーター!A14</f>
        <v>5</v>
      </c>
      <c r="M14" s="3" t="str">
        <f>登録マスターデーター!B14</f>
        <v xml:space="preserve"> </v>
      </c>
      <c r="O14" s="3">
        <f>登録マスターデーター!A40</f>
        <v>31</v>
      </c>
      <c r="P14" s="3" t="str">
        <f>登録マスターデーター!B40</f>
        <v xml:space="preserve"> </v>
      </c>
      <c r="R14" s="3">
        <f>登録マスターデーター!A66</f>
        <v>57</v>
      </c>
      <c r="S14" s="3" t="str">
        <f>登録マスターデーター!B66</f>
        <v xml:space="preserve"> </v>
      </c>
      <c r="U14" s="41">
        <f>登録マスターデーター!A93</f>
        <v>83</v>
      </c>
      <c r="V14" s="41" t="str">
        <f>登録マスターデーター!B93</f>
        <v xml:space="preserve"> </v>
      </c>
      <c r="X14" s="41">
        <f>登録マスターデーター!A119</f>
        <v>109</v>
      </c>
      <c r="Y14" s="41" t="str">
        <f>登録マスターデーター!B119</f>
        <v xml:space="preserve"> </v>
      </c>
    </row>
    <row r="15" spans="1:25" ht="20.100000000000001" customHeight="1" x14ac:dyDescent="0.2">
      <c r="A15" s="3">
        <v>6</v>
      </c>
      <c r="B15" s="140"/>
      <c r="C15" s="136"/>
      <c r="D15" s="83" t="str">
        <f>IF(E15="","",VLOOKUP(E15,登録マスターデーター!$A$10:$K$125,10,FALSE))</f>
        <v/>
      </c>
      <c r="E15" s="35"/>
      <c r="F15" s="80" t="str">
        <f>IF(E15="","",VLOOKUP(E15,登録マスターデーター!$A$10:$K$125,2,FALSE))</f>
        <v/>
      </c>
      <c r="G15" s="81" t="str">
        <f>IF(E15="","",VLOOKUP(E15,登録マスターデーター!$A$10:$K$125,3,FALSE))</f>
        <v/>
      </c>
      <c r="H15" s="81" t="str">
        <f>IF(E15="","",LOOKUP(E15,登録マスターデーター!$A$10:$B$125,登録マスターデーター!$F$10:$F$125)&amp;" "&amp;LOOKUP(E15,登録マスターデーター!$A$10:$B$125,登録マスターデーター!$G$10:$G$125))</f>
        <v/>
      </c>
      <c r="I15" s="117" t="str">
        <f>IF(E15=""," ",VLOOKUP(E15,登録マスターデーター!$A$10:$K$125,9,FALSE))</f>
        <v xml:space="preserve"> </v>
      </c>
      <c r="J15" s="111" t="str">
        <f t="shared" si="0"/>
        <v/>
      </c>
      <c r="L15" s="3">
        <f>登録マスターデーター!A15</f>
        <v>6</v>
      </c>
      <c r="M15" s="3" t="str">
        <f>登録マスターデーター!B15</f>
        <v xml:space="preserve"> </v>
      </c>
      <c r="O15" s="3">
        <f>登録マスターデーター!A41</f>
        <v>32</v>
      </c>
      <c r="P15" s="3" t="str">
        <f>登録マスターデーター!B41</f>
        <v xml:space="preserve"> </v>
      </c>
      <c r="R15" s="3">
        <f>登録マスターデーター!A67</f>
        <v>58</v>
      </c>
      <c r="S15" s="3" t="str">
        <f>登録マスターデーター!B67</f>
        <v xml:space="preserve"> </v>
      </c>
      <c r="U15" s="41">
        <f>登録マスターデーター!A94</f>
        <v>84</v>
      </c>
      <c r="V15" s="41" t="str">
        <f>登録マスターデーター!B94</f>
        <v xml:space="preserve"> </v>
      </c>
      <c r="X15" s="41">
        <f>登録マスターデーター!A120</f>
        <v>110</v>
      </c>
      <c r="Y15" s="41" t="str">
        <f>登録マスターデーター!B120</f>
        <v xml:space="preserve"> </v>
      </c>
    </row>
    <row r="16" spans="1:25" ht="20.100000000000001" customHeight="1" x14ac:dyDescent="0.2">
      <c r="A16" s="3">
        <v>7</v>
      </c>
      <c r="B16" s="140"/>
      <c r="C16" s="136"/>
      <c r="D16" s="83" t="str">
        <f>IF(E16="","",VLOOKUP(E16,登録マスターデーター!$A$10:$K$125,10,FALSE))</f>
        <v/>
      </c>
      <c r="E16" s="35"/>
      <c r="F16" s="80" t="str">
        <f>IF(E16="","",VLOOKUP(E16,登録マスターデーター!$A$10:$K$125,2,FALSE))</f>
        <v/>
      </c>
      <c r="G16" s="81" t="str">
        <f>IF(E16="","",VLOOKUP(E16,登録マスターデーター!$A$10:$K$125,3,FALSE))</f>
        <v/>
      </c>
      <c r="H16" s="81" t="str">
        <f>IF(E16="","",LOOKUP(E16,登録マスターデーター!$A$10:$B$125,登録マスターデーター!$F$10:$F$125)&amp;" "&amp;LOOKUP(E16,登録マスターデーター!$A$10:$B$125,登録マスターデーター!$G$10:$G$125))</f>
        <v/>
      </c>
      <c r="I16" s="117" t="str">
        <f>IF(E16=""," ",VLOOKUP(E16,登録マスターデーター!$A$10:$K$125,9,FALSE))</f>
        <v xml:space="preserve"> </v>
      </c>
      <c r="J16" s="111" t="str">
        <f t="shared" si="0"/>
        <v/>
      </c>
      <c r="L16" s="3">
        <f>登録マスターデーター!A16</f>
        <v>7</v>
      </c>
      <c r="M16" s="3" t="str">
        <f>登録マスターデーター!B16</f>
        <v xml:space="preserve"> </v>
      </c>
      <c r="O16" s="3">
        <f>登録マスターデーター!A42</f>
        <v>33</v>
      </c>
      <c r="P16" s="3" t="str">
        <f>登録マスターデーター!B42</f>
        <v xml:space="preserve"> </v>
      </c>
      <c r="R16" s="3">
        <f>登録マスターデーター!A68</f>
        <v>59</v>
      </c>
      <c r="S16" s="3" t="str">
        <f>登録マスターデーター!B68</f>
        <v xml:space="preserve"> </v>
      </c>
      <c r="U16" s="41">
        <f>登録マスターデーター!A95</f>
        <v>85</v>
      </c>
      <c r="V16" s="41" t="str">
        <f>登録マスターデーター!B95</f>
        <v xml:space="preserve"> </v>
      </c>
      <c r="X16" s="41">
        <f>登録マスターデーター!A121</f>
        <v>111</v>
      </c>
      <c r="Y16" s="41" t="str">
        <f>登録マスターデーター!B121</f>
        <v xml:space="preserve"> </v>
      </c>
    </row>
    <row r="17" spans="1:25" ht="20.100000000000001" customHeight="1" x14ac:dyDescent="0.2">
      <c r="A17" s="3">
        <v>8</v>
      </c>
      <c r="B17" s="140"/>
      <c r="C17" s="136"/>
      <c r="D17" s="83" t="str">
        <f>IF(E17="","",VLOOKUP(E17,登録マスターデーター!$A$10:$K$125,10,FALSE))</f>
        <v/>
      </c>
      <c r="E17" s="35"/>
      <c r="F17" s="80" t="str">
        <f>IF(E17="","",VLOOKUP(E17,登録マスターデーター!$A$10:$K$125,2,FALSE))</f>
        <v/>
      </c>
      <c r="G17" s="81" t="str">
        <f>IF(E17="","",VLOOKUP(E17,登録マスターデーター!$A$10:$K$125,3,FALSE))</f>
        <v/>
      </c>
      <c r="H17" s="81" t="str">
        <f>IF(E17="","",LOOKUP(E17,登録マスターデーター!$A$10:$B$125,登録マスターデーター!$F$10:$F$125)&amp;" "&amp;LOOKUP(E17,登録マスターデーター!$A$10:$B$125,登録マスターデーター!$G$10:$G$125))</f>
        <v/>
      </c>
      <c r="I17" s="117" t="str">
        <f>IF(E17=""," ",VLOOKUP(E17,登録マスターデーター!$A$10:$K$125,9,FALSE))</f>
        <v xml:space="preserve"> </v>
      </c>
      <c r="J17" s="111" t="str">
        <f t="shared" si="0"/>
        <v/>
      </c>
      <c r="L17" s="3">
        <f>登録マスターデーター!A17</f>
        <v>8</v>
      </c>
      <c r="M17" s="3" t="str">
        <f>登録マスターデーター!B17</f>
        <v xml:space="preserve"> </v>
      </c>
      <c r="O17" s="3">
        <f>登録マスターデーター!A43</f>
        <v>34</v>
      </c>
      <c r="P17" s="3" t="str">
        <f>登録マスターデーター!B43</f>
        <v xml:space="preserve"> </v>
      </c>
      <c r="R17" s="3">
        <f>登録マスターデーター!A69</f>
        <v>60</v>
      </c>
      <c r="S17" s="3" t="str">
        <f>登録マスターデーター!B69</f>
        <v xml:space="preserve"> </v>
      </c>
      <c r="U17" s="41">
        <f>登録マスターデーター!A96</f>
        <v>86</v>
      </c>
      <c r="V17" s="41" t="str">
        <f>登録マスターデーター!B96</f>
        <v xml:space="preserve"> </v>
      </c>
      <c r="X17" s="41">
        <f>登録マスターデーター!A122</f>
        <v>112</v>
      </c>
      <c r="Y17" s="41" t="str">
        <f>登録マスターデーター!B122</f>
        <v xml:space="preserve"> </v>
      </c>
    </row>
    <row r="18" spans="1:25" ht="20.100000000000001" customHeight="1" x14ac:dyDescent="0.2">
      <c r="A18" s="3">
        <v>9</v>
      </c>
      <c r="B18" s="140"/>
      <c r="C18" s="136"/>
      <c r="D18" s="83" t="str">
        <f>IF(E18="","",VLOOKUP(E18,登録マスターデーター!$A$10:$K$125,10,FALSE))</f>
        <v/>
      </c>
      <c r="E18" s="35"/>
      <c r="F18" s="80" t="str">
        <f>IF(E18="","",VLOOKUP(E18,登録マスターデーター!$A$10:$K$125,2,FALSE))</f>
        <v/>
      </c>
      <c r="G18" s="81" t="str">
        <f>IF(E18="","",VLOOKUP(E18,登録マスターデーター!$A$10:$K$125,3,FALSE))</f>
        <v/>
      </c>
      <c r="H18" s="81" t="str">
        <f>IF(E18="","",LOOKUP(E18,登録マスターデーター!$A$10:$B$125,登録マスターデーター!$F$10:$F$125)&amp;" "&amp;LOOKUP(E18,登録マスターデーター!$A$10:$B$125,登録マスターデーター!$G$10:$G$125))</f>
        <v/>
      </c>
      <c r="I18" s="117" t="str">
        <f>IF(E18=""," ",VLOOKUP(E18,登録マスターデーター!$A$10:$K$125,9,FALSE))</f>
        <v xml:space="preserve"> </v>
      </c>
      <c r="J18" s="111" t="str">
        <f t="shared" si="0"/>
        <v/>
      </c>
      <c r="L18" s="3">
        <f>登録マスターデーター!A18</f>
        <v>9</v>
      </c>
      <c r="M18" s="3" t="str">
        <f>登録マスターデーター!B18</f>
        <v xml:space="preserve"> </v>
      </c>
      <c r="O18" s="3">
        <f>登録マスターデーター!A44</f>
        <v>35</v>
      </c>
      <c r="P18" s="3" t="str">
        <f>登録マスターデーター!B44</f>
        <v xml:space="preserve"> </v>
      </c>
      <c r="R18" s="3">
        <f>登録マスターデーター!A70</f>
        <v>61</v>
      </c>
      <c r="S18" s="3" t="str">
        <f>登録マスターデーター!B70</f>
        <v xml:space="preserve"> </v>
      </c>
      <c r="U18" s="41">
        <f>登録マスターデーター!A97</f>
        <v>87</v>
      </c>
      <c r="V18" s="41" t="str">
        <f>登録マスターデーター!B97</f>
        <v xml:space="preserve"> </v>
      </c>
      <c r="X18" s="41">
        <f>登録マスターデーター!A123</f>
        <v>113</v>
      </c>
      <c r="Y18" s="41" t="str">
        <f>登録マスターデーター!B123</f>
        <v xml:space="preserve"> </v>
      </c>
    </row>
    <row r="19" spans="1:25" ht="20.100000000000001" customHeight="1" x14ac:dyDescent="0.2">
      <c r="A19" s="3">
        <v>10</v>
      </c>
      <c r="B19" s="140"/>
      <c r="C19" s="258"/>
      <c r="D19" s="241" t="str">
        <f>IF(E19="","",VLOOKUP(E19,登録マスターデーター!$A$10:$K$125,10,FALSE))</f>
        <v/>
      </c>
      <c r="E19" s="35"/>
      <c r="F19" s="260" t="str">
        <f>IF(E19="","",VLOOKUP(E19,登録マスターデーター!$A$10:$K$125,2,FALSE))</f>
        <v/>
      </c>
      <c r="G19" s="261" t="str">
        <f>IF(E19="","",VLOOKUP(E19,登録マスターデーター!$A$10:$K$125,3,FALSE))</f>
        <v/>
      </c>
      <c r="H19" s="261" t="str">
        <f>IF(E19="","",LOOKUP(E19,登録マスターデーター!$A$10:$B$125,登録マスターデーター!$F$10:$F$125)&amp;" "&amp;LOOKUP(E19,登録マスターデーター!$A$10:$B$125,登録マスターデーター!$G$10:$G$125))</f>
        <v/>
      </c>
      <c r="I19" s="325" t="str">
        <f>IF(E19=""," ",VLOOKUP(E19,登録マスターデーター!$A$10:$K$125,9,FALSE))</f>
        <v xml:space="preserve"> </v>
      </c>
      <c r="J19" s="262" t="str">
        <f t="shared" si="0"/>
        <v/>
      </c>
      <c r="L19" s="3">
        <f>登録マスターデーター!A19</f>
        <v>10</v>
      </c>
      <c r="M19" s="3" t="str">
        <f>登録マスターデーター!B19</f>
        <v xml:space="preserve"> </v>
      </c>
      <c r="O19" s="3">
        <f>登録マスターデーター!A45</f>
        <v>36</v>
      </c>
      <c r="P19" s="3" t="str">
        <f>登録マスターデーター!B45</f>
        <v xml:space="preserve"> </v>
      </c>
      <c r="R19" s="3">
        <f>登録マスターデーター!A71</f>
        <v>62</v>
      </c>
      <c r="S19" s="3" t="str">
        <f>登録マスターデーター!B71</f>
        <v xml:space="preserve"> </v>
      </c>
      <c r="U19" s="41">
        <f>登録マスターデーター!A98</f>
        <v>88</v>
      </c>
      <c r="V19" s="41" t="str">
        <f>登録マスターデーター!B98</f>
        <v xml:space="preserve"> </v>
      </c>
      <c r="X19" s="41">
        <f>登録マスターデーター!A124</f>
        <v>114</v>
      </c>
      <c r="Y19" s="41" t="str">
        <f>登録マスターデーター!B124</f>
        <v xml:space="preserve"> </v>
      </c>
    </row>
    <row r="20" spans="1:25" ht="20.25" customHeight="1" x14ac:dyDescent="0.2">
      <c r="A20" s="3">
        <v>11</v>
      </c>
      <c r="B20" s="140"/>
      <c r="C20" s="258"/>
      <c r="D20" s="241" t="str">
        <f>IF(E20="","",VLOOKUP(E20,登録マスターデーター!$A$10:$K$125,10,FALSE))</f>
        <v/>
      </c>
      <c r="E20" s="35"/>
      <c r="F20" s="260" t="str">
        <f>IF(E20="","",VLOOKUP(E20,登録マスターデーター!$A$10:$K$125,2,FALSE))</f>
        <v/>
      </c>
      <c r="G20" s="261" t="str">
        <f>IF(E20="","",VLOOKUP(E20,登録マスターデーター!$A$10:$K$125,3,FALSE))</f>
        <v/>
      </c>
      <c r="H20" s="261" t="str">
        <f>IF(E20="","",LOOKUP(E20,登録マスターデーター!$A$10:$B$125,登録マスターデーター!$F$10:$F$125)&amp;" "&amp;LOOKUP(E20,登録マスターデーター!$A$10:$B$125,登録マスターデーター!$G$10:$G$125))</f>
        <v/>
      </c>
      <c r="I20" s="325" t="str">
        <f>IF(E20=""," ",VLOOKUP(E20,登録マスターデーター!$A$10:$K$125,9,FALSE))</f>
        <v xml:space="preserve"> </v>
      </c>
      <c r="J20" s="262" t="str">
        <f t="shared" ref="J20:J21" si="1">IF(I20=" ","",DATEDIF(I20,$I$7,"Y")&amp;"歳")</f>
        <v/>
      </c>
      <c r="L20" s="3">
        <f>登録マスターデーター!A20</f>
        <v>11</v>
      </c>
      <c r="M20" s="3" t="str">
        <f>登録マスターデーター!B20</f>
        <v xml:space="preserve"> </v>
      </c>
      <c r="O20" s="3">
        <f>登録マスターデーター!A46</f>
        <v>37</v>
      </c>
      <c r="P20" s="3" t="str">
        <f>登録マスターデーター!B46</f>
        <v xml:space="preserve"> </v>
      </c>
      <c r="R20" s="3">
        <f>登録マスターデーター!A72</f>
        <v>63</v>
      </c>
      <c r="S20" s="3" t="str">
        <f>登録マスターデーター!B72</f>
        <v xml:space="preserve"> </v>
      </c>
      <c r="U20" s="41">
        <f>登録マスターデーター!A99</f>
        <v>89</v>
      </c>
      <c r="V20" s="41" t="str">
        <f>登録マスターデーター!B99</f>
        <v xml:space="preserve"> </v>
      </c>
      <c r="X20" s="41">
        <f>登録マスターデーター!A125</f>
        <v>115</v>
      </c>
      <c r="Y20" s="41" t="str">
        <f>登録マスターデーター!B125</f>
        <v xml:space="preserve"> </v>
      </c>
    </row>
    <row r="21" spans="1:25" ht="20.25" customHeight="1" x14ac:dyDescent="0.2">
      <c r="A21" s="3">
        <v>12</v>
      </c>
      <c r="B21" s="140"/>
      <c r="C21" s="258"/>
      <c r="D21" s="241" t="str">
        <f>IF(E21="","",VLOOKUP(E21,登録マスターデーター!$A$10:$K$125,10,FALSE))</f>
        <v/>
      </c>
      <c r="E21" s="35"/>
      <c r="F21" s="260" t="str">
        <f>IF(E21="","",VLOOKUP(E21,登録マスターデーター!$A$10:$K$125,2,FALSE))</f>
        <v/>
      </c>
      <c r="G21" s="261" t="str">
        <f>IF(E21="","",VLOOKUP(E21,登録マスターデーター!$A$10:$K$125,3,FALSE))</f>
        <v/>
      </c>
      <c r="H21" s="261" t="str">
        <f>IF(E21="","",LOOKUP(E21,登録マスターデーター!$A$10:$B$125,登録マスターデーター!$F$10:$F$125)&amp;" "&amp;LOOKUP(E21,登録マスターデーター!$A$10:$B$125,登録マスターデーター!$G$10:$G$125))</f>
        <v/>
      </c>
      <c r="I21" s="325" t="str">
        <f>IF(E21=""," ",VLOOKUP(E21,登録マスターデーター!$A$10:$K$125,9,FALSE))</f>
        <v xml:space="preserve"> </v>
      </c>
      <c r="J21" s="262" t="str">
        <f t="shared" si="1"/>
        <v/>
      </c>
      <c r="L21" s="3">
        <f>登録マスターデーター!A21</f>
        <v>12</v>
      </c>
      <c r="M21" s="3" t="str">
        <f>登録マスターデーター!B21</f>
        <v xml:space="preserve"> </v>
      </c>
      <c r="O21" s="3">
        <f>登録マスターデーター!A47</f>
        <v>38</v>
      </c>
      <c r="P21" s="3" t="str">
        <f>登録マスターデーター!B47</f>
        <v xml:space="preserve"> </v>
      </c>
      <c r="R21" s="3">
        <f>登録マスターデーター!A73</f>
        <v>64</v>
      </c>
      <c r="S21" s="3" t="str">
        <f>登録マスターデーター!B73</f>
        <v xml:space="preserve"> </v>
      </c>
      <c r="U21" s="41">
        <f>登録マスターデーター!A100</f>
        <v>90</v>
      </c>
      <c r="V21" s="41" t="str">
        <f>登録マスターデーター!B100</f>
        <v xml:space="preserve"> </v>
      </c>
      <c r="X21" s="311"/>
      <c r="Y21" s="311"/>
    </row>
    <row r="22" spans="1:25" ht="20.100000000000001" customHeight="1" x14ac:dyDescent="0.2">
      <c r="A22" s="3">
        <v>13</v>
      </c>
      <c r="B22" s="140"/>
      <c r="C22" s="258"/>
      <c r="D22" s="241" t="str">
        <f>IF(E22="","",VLOOKUP(E22,登録マスターデーター!$A$10:$K$125,10,FALSE))</f>
        <v/>
      </c>
      <c r="E22" s="35"/>
      <c r="F22" s="260" t="str">
        <f>IF(E22="","",VLOOKUP(E22,登録マスターデーター!$A$10:$K$125,2,FALSE))</f>
        <v/>
      </c>
      <c r="G22" s="261" t="str">
        <f>IF(E22="","",VLOOKUP(E22,登録マスターデーター!$A$10:$K$125,3,FALSE))</f>
        <v/>
      </c>
      <c r="H22" s="261" t="str">
        <f>IF(E22="","",LOOKUP(E22,登録マスターデーター!$A$10:$B$125,登録マスターデーター!$F$10:$F$125)&amp;" "&amp;LOOKUP(E22,登録マスターデーター!$A$10:$B$125,登録マスターデーター!$G$10:$G$125))</f>
        <v/>
      </c>
      <c r="I22" s="325" t="str">
        <f>IF(E22=""," ",VLOOKUP(E22,登録マスターデーター!$A$10:$K$125,9,FALSE))</f>
        <v xml:space="preserve"> </v>
      </c>
      <c r="J22" s="262" t="str">
        <f t="shared" ref="J22:J34" si="2">IF(I22=" ","",DATEDIF(I22,$I$7,"Y")&amp;"歳")</f>
        <v/>
      </c>
      <c r="L22" s="3">
        <f>登録マスターデーター!A22</f>
        <v>13</v>
      </c>
      <c r="M22" s="3" t="str">
        <f>登録マスターデーター!B22</f>
        <v xml:space="preserve"> </v>
      </c>
      <c r="O22" s="3">
        <f>登録マスターデーター!A48</f>
        <v>39</v>
      </c>
      <c r="P22" s="3" t="str">
        <f>登録マスターデーター!B48</f>
        <v xml:space="preserve"> </v>
      </c>
      <c r="R22" s="3">
        <f>登録マスターデーター!A74</f>
        <v>65</v>
      </c>
      <c r="S22" s="3" t="str">
        <f>登録マスターデーター!B74</f>
        <v xml:space="preserve"> </v>
      </c>
      <c r="U22" s="41">
        <f>登録マスターデーター!A101</f>
        <v>91</v>
      </c>
      <c r="V22" s="41" t="str">
        <f>登録マスターデーター!B101</f>
        <v xml:space="preserve"> </v>
      </c>
    </row>
    <row r="23" spans="1:25" ht="20.100000000000001" customHeight="1" x14ac:dyDescent="0.2">
      <c r="A23" s="3">
        <v>14</v>
      </c>
      <c r="B23" s="140"/>
      <c r="C23" s="258"/>
      <c r="D23" s="241" t="str">
        <f>IF(E23="","",VLOOKUP(E23,登録マスターデーター!$A$10:$K$125,10,FALSE))</f>
        <v/>
      </c>
      <c r="E23" s="35"/>
      <c r="F23" s="260" t="str">
        <f>IF(E23="","",VLOOKUP(E23,登録マスターデーター!$A$10:$K$125,2,FALSE))</f>
        <v/>
      </c>
      <c r="G23" s="261" t="str">
        <f>IF(E23="","",VLOOKUP(E23,登録マスターデーター!$A$10:$K$125,3,FALSE))</f>
        <v/>
      </c>
      <c r="H23" s="261" t="str">
        <f>IF(E23="","",LOOKUP(E23,登録マスターデーター!$A$10:$B$125,登録マスターデーター!$F$10:$F$125)&amp;" "&amp;LOOKUP(E23,登録マスターデーター!$A$10:$B$125,登録マスターデーター!$G$10:$G$125))</f>
        <v/>
      </c>
      <c r="I23" s="325" t="str">
        <f>IF(E23=""," ",VLOOKUP(E23,登録マスターデーター!$A$10:$K$125,9,FALSE))</f>
        <v xml:space="preserve"> </v>
      </c>
      <c r="J23" s="262" t="str">
        <f t="shared" si="2"/>
        <v/>
      </c>
      <c r="L23" s="3">
        <f>登録マスターデーター!A23</f>
        <v>14</v>
      </c>
      <c r="M23" s="3" t="str">
        <f>登録マスターデーター!B23</f>
        <v xml:space="preserve"> </v>
      </c>
      <c r="O23" s="3">
        <f>登録マスターデーター!A49</f>
        <v>40</v>
      </c>
      <c r="P23" s="3" t="str">
        <f>登録マスターデーター!B49</f>
        <v xml:space="preserve"> </v>
      </c>
      <c r="R23" s="3">
        <f>登録マスターデーター!A75</f>
        <v>66</v>
      </c>
      <c r="S23" s="3" t="str">
        <f>登録マスターデーター!B75</f>
        <v xml:space="preserve"> </v>
      </c>
      <c r="U23" s="41">
        <f>登録マスターデーター!A102</f>
        <v>92</v>
      </c>
      <c r="V23" s="41" t="str">
        <f>登録マスターデーター!B102</f>
        <v xml:space="preserve"> </v>
      </c>
    </row>
    <row r="24" spans="1:25" ht="20.100000000000001" customHeight="1" x14ac:dyDescent="0.2">
      <c r="A24" s="3">
        <v>15</v>
      </c>
      <c r="B24" s="140"/>
      <c r="C24" s="258"/>
      <c r="D24" s="241" t="str">
        <f>IF(E24="","",VLOOKUP(E24,登録マスターデーター!$A$10:$K$125,10,FALSE))</f>
        <v/>
      </c>
      <c r="E24" s="35"/>
      <c r="F24" s="260" t="str">
        <f>IF(E24="","",VLOOKUP(E24,登録マスターデーター!$A$10:$K$125,2,FALSE))</f>
        <v/>
      </c>
      <c r="G24" s="261" t="str">
        <f>IF(E24="","",VLOOKUP(E24,登録マスターデーター!$A$10:$K$125,3,FALSE))</f>
        <v/>
      </c>
      <c r="H24" s="261" t="str">
        <f>IF(E24="","",LOOKUP(E24,登録マスターデーター!$A$10:$B$125,登録マスターデーター!$F$10:$F$125)&amp;" "&amp;LOOKUP(E24,登録マスターデーター!$A$10:$B$125,登録マスターデーター!$G$10:$G$125))</f>
        <v/>
      </c>
      <c r="I24" s="325" t="str">
        <f>IF(E24=""," ",VLOOKUP(E24,登録マスターデーター!$A$10:$K$125,9,FALSE))</f>
        <v xml:space="preserve"> </v>
      </c>
      <c r="J24" s="262" t="str">
        <f t="shared" si="2"/>
        <v/>
      </c>
      <c r="L24" s="3">
        <f>登録マスターデーター!A24</f>
        <v>15</v>
      </c>
      <c r="M24" s="3" t="str">
        <f>登録マスターデーター!B24</f>
        <v xml:space="preserve"> </v>
      </c>
      <c r="O24" s="3">
        <f>登録マスターデーター!A50</f>
        <v>41</v>
      </c>
      <c r="P24" s="3" t="str">
        <f>登録マスターデーター!B50</f>
        <v xml:space="preserve"> </v>
      </c>
      <c r="R24" s="3">
        <f>登録マスターデーター!A76</f>
        <v>67</v>
      </c>
      <c r="S24" s="3" t="str">
        <f>登録マスターデーター!B76</f>
        <v xml:space="preserve"> </v>
      </c>
      <c r="U24" s="41">
        <f>登録マスターデーター!A103</f>
        <v>93</v>
      </c>
      <c r="V24" s="41" t="str">
        <f>登録マスターデーター!B103</f>
        <v xml:space="preserve"> </v>
      </c>
    </row>
    <row r="25" spans="1:25" ht="20.100000000000001" customHeight="1" x14ac:dyDescent="0.2">
      <c r="A25" s="3">
        <v>16</v>
      </c>
      <c r="B25" s="140"/>
      <c r="C25" s="258"/>
      <c r="D25" s="241" t="str">
        <f>IF(E25="","",VLOOKUP(E25,登録マスターデーター!$A$10:$K$125,10,FALSE))</f>
        <v/>
      </c>
      <c r="E25" s="35"/>
      <c r="F25" s="260" t="str">
        <f>IF(E25="","",VLOOKUP(E25,登録マスターデーター!$A$10:$K$125,2,FALSE))</f>
        <v/>
      </c>
      <c r="G25" s="261" t="str">
        <f>IF(E25="","",VLOOKUP(E25,登録マスターデーター!$A$10:$K$125,3,FALSE))</f>
        <v/>
      </c>
      <c r="H25" s="261" t="str">
        <f>IF(E25="","",LOOKUP(E25,登録マスターデーター!$A$10:$B$125,登録マスターデーター!$F$10:$F$125)&amp;" "&amp;LOOKUP(E25,登録マスターデーター!$A$10:$B$125,登録マスターデーター!$G$10:$G$125))</f>
        <v/>
      </c>
      <c r="I25" s="325" t="str">
        <f>IF(E25=""," ",VLOOKUP(E25,登録マスターデーター!$A$10:$K$125,9,FALSE))</f>
        <v xml:space="preserve"> </v>
      </c>
      <c r="J25" s="262" t="str">
        <f t="shared" si="2"/>
        <v/>
      </c>
      <c r="L25" s="3">
        <f>登録マスターデーター!A25</f>
        <v>16</v>
      </c>
      <c r="M25" s="3" t="str">
        <f>登録マスターデーター!B25</f>
        <v xml:space="preserve"> </v>
      </c>
      <c r="O25" s="3">
        <f>登録マスターデーター!A51</f>
        <v>42</v>
      </c>
      <c r="P25" s="3" t="str">
        <f>登録マスターデーター!B51</f>
        <v xml:space="preserve"> </v>
      </c>
      <c r="R25" s="3">
        <f>登録マスターデーター!A77</f>
        <v>68</v>
      </c>
      <c r="S25" s="3" t="str">
        <f>登録マスターデーター!B77</f>
        <v xml:space="preserve"> </v>
      </c>
      <c r="U25" s="41">
        <f>登録マスターデーター!A104</f>
        <v>94</v>
      </c>
      <c r="V25" s="41" t="str">
        <f>登録マスターデーター!B104</f>
        <v xml:space="preserve"> </v>
      </c>
    </row>
    <row r="26" spans="1:25" ht="20.100000000000001" customHeight="1" x14ac:dyDescent="0.2">
      <c r="A26" s="3">
        <v>17</v>
      </c>
      <c r="B26" s="140"/>
      <c r="C26" s="258"/>
      <c r="D26" s="241" t="str">
        <f>IF(E26="","",VLOOKUP(E26,登録マスターデーター!$A$10:$K$125,10,FALSE))</f>
        <v/>
      </c>
      <c r="E26" s="35"/>
      <c r="F26" s="260" t="str">
        <f>IF(E26="","",VLOOKUP(E26,登録マスターデーター!$A$10:$K$125,2,FALSE))</f>
        <v/>
      </c>
      <c r="G26" s="261" t="str">
        <f>IF(E26="","",VLOOKUP(E26,登録マスターデーター!$A$10:$K$125,3,FALSE))</f>
        <v/>
      </c>
      <c r="H26" s="261" t="str">
        <f>IF(E26="","",LOOKUP(E26,登録マスターデーター!$A$10:$B$125,登録マスターデーター!$F$10:$F$125)&amp;" "&amp;LOOKUP(E26,登録マスターデーター!$A$10:$B$125,登録マスターデーター!$G$10:$G$125))</f>
        <v/>
      </c>
      <c r="I26" s="325" t="str">
        <f>IF(E26=""," ",VLOOKUP(E26,登録マスターデーター!$A$10:$K$125,9,FALSE))</f>
        <v xml:space="preserve"> </v>
      </c>
      <c r="J26" s="262" t="str">
        <f t="shared" si="2"/>
        <v/>
      </c>
      <c r="L26" s="3">
        <f>登録マスターデーター!A26</f>
        <v>17</v>
      </c>
      <c r="M26" s="3" t="str">
        <f>登録マスターデーター!B26</f>
        <v xml:space="preserve"> </v>
      </c>
      <c r="O26" s="3">
        <f>登録マスターデーター!A52</f>
        <v>43</v>
      </c>
      <c r="P26" s="3" t="str">
        <f>登録マスターデーター!B52</f>
        <v xml:space="preserve"> </v>
      </c>
      <c r="R26" s="3">
        <f>登録マスターデーター!A78</f>
        <v>69</v>
      </c>
      <c r="S26" s="3" t="str">
        <f>登録マスターデーター!B78</f>
        <v xml:space="preserve"> </v>
      </c>
      <c r="U26" s="41">
        <f>登録マスターデーター!A105</f>
        <v>95</v>
      </c>
      <c r="V26" s="41" t="str">
        <f>登録マスターデーター!B105</f>
        <v xml:space="preserve"> </v>
      </c>
    </row>
    <row r="27" spans="1:25" ht="20.100000000000001" customHeight="1" x14ac:dyDescent="0.2">
      <c r="A27" s="3">
        <v>18</v>
      </c>
      <c r="B27" s="140"/>
      <c r="C27" s="258"/>
      <c r="D27" s="241" t="str">
        <f>IF(E27="","",VLOOKUP(E27,登録マスターデーター!$A$10:$K$125,10,FALSE))</f>
        <v/>
      </c>
      <c r="E27" s="35"/>
      <c r="F27" s="260" t="str">
        <f>IF(E27="","",VLOOKUP(E27,登録マスターデーター!$A$10:$K$125,2,FALSE))</f>
        <v/>
      </c>
      <c r="G27" s="261" t="str">
        <f>IF(E27="","",VLOOKUP(E27,登録マスターデーター!$A$10:$K$125,3,FALSE))</f>
        <v/>
      </c>
      <c r="H27" s="261" t="str">
        <f>IF(E27="","",LOOKUP(E27,登録マスターデーター!$A$10:$B$125,登録マスターデーター!$F$10:$F$125)&amp;" "&amp;LOOKUP(E27,登録マスターデーター!$A$10:$B$125,登録マスターデーター!$G$10:$G$125))</f>
        <v/>
      </c>
      <c r="I27" s="325" t="str">
        <f>IF(E27=""," ",VLOOKUP(E27,登録マスターデーター!$A$10:$K$125,9,FALSE))</f>
        <v xml:space="preserve"> </v>
      </c>
      <c r="J27" s="262" t="str">
        <f t="shared" si="2"/>
        <v/>
      </c>
      <c r="L27" s="3">
        <f>登録マスターデーター!A27</f>
        <v>18</v>
      </c>
      <c r="M27" s="3" t="str">
        <f>登録マスターデーター!B27</f>
        <v xml:space="preserve"> </v>
      </c>
      <c r="O27" s="3">
        <f>登録マスターデーター!A53</f>
        <v>44</v>
      </c>
      <c r="P27" s="3" t="str">
        <f>登録マスターデーター!B53</f>
        <v xml:space="preserve"> </v>
      </c>
      <c r="R27" s="41">
        <f>登録マスターデーター!A80</f>
        <v>70</v>
      </c>
      <c r="S27" s="41" t="str">
        <f>登録マスターデーター!B80</f>
        <v xml:space="preserve"> </v>
      </c>
      <c r="U27" s="41">
        <f>登録マスターデーター!A106</f>
        <v>96</v>
      </c>
      <c r="V27" s="41" t="str">
        <f>登録マスターデーター!B106</f>
        <v xml:space="preserve"> </v>
      </c>
    </row>
    <row r="28" spans="1:25" ht="20.100000000000001" customHeight="1" x14ac:dyDescent="0.2">
      <c r="A28" s="3">
        <v>19</v>
      </c>
      <c r="B28" s="140"/>
      <c r="C28" s="258"/>
      <c r="D28" s="241" t="str">
        <f>IF(E28="","",VLOOKUP(E28,登録マスターデーター!$A$10:$K$125,10,FALSE))</f>
        <v/>
      </c>
      <c r="E28" s="35"/>
      <c r="F28" s="260" t="str">
        <f>IF(E28="","",VLOOKUP(E28,登録マスターデーター!$A$10:$K$125,2,FALSE))</f>
        <v/>
      </c>
      <c r="G28" s="261" t="str">
        <f>IF(E28="","",VLOOKUP(E28,登録マスターデーター!$A$10:$K$125,3,FALSE))</f>
        <v/>
      </c>
      <c r="H28" s="261" t="str">
        <f>IF(E28="","",LOOKUP(E28,登録マスターデーター!$A$10:$B$125,登録マスターデーター!$F$10:$F$125)&amp;" "&amp;LOOKUP(E28,登録マスターデーター!$A$10:$B$125,登録マスターデーター!$G$10:$G$125))</f>
        <v/>
      </c>
      <c r="I28" s="325" t="str">
        <f>IF(E28=""," ",VLOOKUP(E28,登録マスターデーター!$A$10:$K$125,9,FALSE))</f>
        <v xml:space="preserve"> </v>
      </c>
      <c r="J28" s="262" t="str">
        <f t="shared" si="2"/>
        <v/>
      </c>
      <c r="L28" s="3">
        <f>登録マスターデーター!A28</f>
        <v>19</v>
      </c>
      <c r="M28" s="3" t="str">
        <f>登録マスターデーター!B28</f>
        <v xml:space="preserve"> </v>
      </c>
      <c r="O28" s="3">
        <f>登録マスターデーター!A54</f>
        <v>45</v>
      </c>
      <c r="P28" s="3" t="str">
        <f>登録マスターデーター!B54</f>
        <v xml:space="preserve"> </v>
      </c>
      <c r="R28" s="41">
        <f>登録マスターデーター!A81</f>
        <v>71</v>
      </c>
      <c r="S28" s="41" t="str">
        <f>登録マスターデーター!B81</f>
        <v xml:space="preserve"> </v>
      </c>
      <c r="U28" s="41">
        <f>登録マスターデーター!A107</f>
        <v>97</v>
      </c>
      <c r="V28" s="41" t="str">
        <f>登録マスターデーター!B107</f>
        <v xml:space="preserve"> </v>
      </c>
    </row>
    <row r="29" spans="1:25" ht="20.100000000000001" customHeight="1" x14ac:dyDescent="0.2">
      <c r="A29" s="3">
        <v>20</v>
      </c>
      <c r="B29" s="140"/>
      <c r="C29" s="258"/>
      <c r="D29" s="241" t="str">
        <f>IF(E29="","",VLOOKUP(E29,登録マスターデーター!$A$10:$K$125,10,FALSE))</f>
        <v/>
      </c>
      <c r="E29" s="35"/>
      <c r="F29" s="260" t="str">
        <f>IF(E29="","",VLOOKUP(E29,登録マスターデーター!$A$10:$K$125,2,FALSE))</f>
        <v/>
      </c>
      <c r="G29" s="261" t="str">
        <f>IF(E29="","",VLOOKUP(E29,登録マスターデーター!$A$10:$K$125,3,FALSE))</f>
        <v/>
      </c>
      <c r="H29" s="261" t="str">
        <f>IF(E29="","",LOOKUP(E29,登録マスターデーター!$A$10:$B$125,登録マスターデーター!$F$10:$F$125)&amp;" "&amp;LOOKUP(E29,登録マスターデーター!$A$10:$B$125,登録マスターデーター!$G$10:$G$125))</f>
        <v/>
      </c>
      <c r="I29" s="325" t="str">
        <f>IF(E29=""," ",VLOOKUP(E29,登録マスターデーター!$A$10:$K$125,9,FALSE))</f>
        <v xml:space="preserve"> </v>
      </c>
      <c r="J29" s="262" t="str">
        <f t="shared" si="2"/>
        <v/>
      </c>
      <c r="L29" s="3">
        <f>登録マスターデーター!A29</f>
        <v>20</v>
      </c>
      <c r="M29" s="3" t="str">
        <f>登録マスターデーター!B29</f>
        <v xml:space="preserve"> </v>
      </c>
      <c r="O29" s="3">
        <f>登録マスターデーター!A55</f>
        <v>46</v>
      </c>
      <c r="P29" s="3" t="str">
        <f>登録マスターデーター!B55</f>
        <v xml:space="preserve"> </v>
      </c>
      <c r="R29" s="41">
        <f>登録マスターデーター!A82</f>
        <v>72</v>
      </c>
      <c r="S29" s="41" t="str">
        <f>登録マスターデーター!B82</f>
        <v xml:space="preserve"> </v>
      </c>
      <c r="U29" s="41">
        <f>登録マスターデーター!A108</f>
        <v>98</v>
      </c>
      <c r="V29" s="41" t="str">
        <f>登録マスターデーター!B108</f>
        <v xml:space="preserve"> </v>
      </c>
    </row>
    <row r="30" spans="1:25" ht="20.100000000000001" customHeight="1" x14ac:dyDescent="0.2">
      <c r="A30" s="3">
        <v>21</v>
      </c>
      <c r="B30" s="140"/>
      <c r="C30" s="258"/>
      <c r="D30" s="241" t="str">
        <f>IF(E30="","",VLOOKUP(E30,登録マスターデーター!$A$10:$K$125,10,FALSE))</f>
        <v/>
      </c>
      <c r="E30" s="35"/>
      <c r="F30" s="260" t="str">
        <f>IF(E30="","",VLOOKUP(E30,登録マスターデーター!$A$10:$K$125,2,FALSE))</f>
        <v/>
      </c>
      <c r="G30" s="261" t="str">
        <f>IF(E30="","",VLOOKUP(E30,登録マスターデーター!$A$10:$K$125,3,FALSE))</f>
        <v/>
      </c>
      <c r="H30" s="261" t="str">
        <f>IF(E30="","",LOOKUP(E30,登録マスターデーター!$A$10:$B$125,登録マスターデーター!$F$10:$F$125)&amp;" "&amp;LOOKUP(E30,登録マスターデーター!$A$10:$B$125,登録マスターデーター!$G$10:$G$125))</f>
        <v/>
      </c>
      <c r="I30" s="325" t="str">
        <f>IF(E30=""," ",VLOOKUP(E30,登録マスターデーター!$A$10:$K$125,9,FALSE))</f>
        <v xml:space="preserve"> </v>
      </c>
      <c r="J30" s="262" t="str">
        <f t="shared" si="2"/>
        <v/>
      </c>
      <c r="L30" s="3">
        <f>登録マスターデーター!A30</f>
        <v>21</v>
      </c>
      <c r="M30" s="3" t="str">
        <f>登録マスターデーター!B30</f>
        <v xml:space="preserve"> </v>
      </c>
      <c r="O30" s="3">
        <f>登録マスターデーター!A56</f>
        <v>47</v>
      </c>
      <c r="P30" s="3" t="str">
        <f>登録マスターデーター!B56</f>
        <v xml:space="preserve"> </v>
      </c>
      <c r="R30" s="41">
        <f>登録マスターデーター!A83</f>
        <v>73</v>
      </c>
      <c r="S30" s="41" t="str">
        <f>登録マスターデーター!B83</f>
        <v xml:space="preserve"> </v>
      </c>
      <c r="U30" s="41">
        <f>登録マスターデーター!A109</f>
        <v>99</v>
      </c>
      <c r="V30" s="41" t="str">
        <f>登録マスターデーター!B109</f>
        <v xml:space="preserve"> </v>
      </c>
    </row>
    <row r="31" spans="1:25" ht="20.100000000000001" customHeight="1" x14ac:dyDescent="0.2">
      <c r="A31" s="3">
        <v>22</v>
      </c>
      <c r="B31" s="140"/>
      <c r="C31" s="258"/>
      <c r="D31" s="241" t="str">
        <f>IF(E31="","",VLOOKUP(E31,登録マスターデーター!$A$10:$K$125,10,FALSE))</f>
        <v/>
      </c>
      <c r="E31" s="35"/>
      <c r="F31" s="260" t="str">
        <f>IF(E31="","",VLOOKUP(E31,登録マスターデーター!$A$10:$K$125,2,FALSE))</f>
        <v/>
      </c>
      <c r="G31" s="261" t="str">
        <f>IF(E31="","",VLOOKUP(E31,登録マスターデーター!$A$10:$K$125,3,FALSE))</f>
        <v/>
      </c>
      <c r="H31" s="261" t="str">
        <f>IF(E31="","",LOOKUP(E31,登録マスターデーター!$A$10:$B$125,登録マスターデーター!$F$10:$F$125)&amp;" "&amp;LOOKUP(E31,登録マスターデーター!$A$10:$B$125,登録マスターデーター!$G$10:$G$125))</f>
        <v/>
      </c>
      <c r="I31" s="325" t="str">
        <f>IF(E31=""," ",VLOOKUP(E31,登録マスターデーター!$A$10:$K$125,9,FALSE))</f>
        <v xml:space="preserve"> </v>
      </c>
      <c r="J31" s="262" t="str">
        <f t="shared" si="2"/>
        <v/>
      </c>
      <c r="L31" s="3">
        <f>登録マスターデーター!A31</f>
        <v>22</v>
      </c>
      <c r="M31" s="3" t="str">
        <f>登録マスターデーター!B31</f>
        <v xml:space="preserve"> </v>
      </c>
      <c r="O31" s="3">
        <f>登録マスターデーター!A57</f>
        <v>48</v>
      </c>
      <c r="P31" s="3" t="str">
        <f>登録マスターデーター!B57</f>
        <v xml:space="preserve"> </v>
      </c>
      <c r="R31" s="41">
        <f>登録マスターデーター!A84</f>
        <v>74</v>
      </c>
      <c r="S31" s="41" t="str">
        <f>登録マスターデーター!B84</f>
        <v xml:space="preserve"> </v>
      </c>
      <c r="U31" s="41">
        <f>登録マスターデーター!A110</f>
        <v>100</v>
      </c>
      <c r="V31" s="41" t="str">
        <f>登録マスターデーター!B110</f>
        <v xml:space="preserve"> </v>
      </c>
    </row>
    <row r="32" spans="1:25" ht="20.100000000000001" customHeight="1" x14ac:dyDescent="0.2">
      <c r="A32" s="3">
        <v>23</v>
      </c>
      <c r="B32" s="140"/>
      <c r="C32" s="258"/>
      <c r="D32" s="241" t="str">
        <f>IF(E32="","",VLOOKUP(E32,登録マスターデーター!$A$10:$K$125,10,FALSE))</f>
        <v/>
      </c>
      <c r="E32" s="35"/>
      <c r="F32" s="260" t="str">
        <f>IF(E32="","",VLOOKUP(E32,登録マスターデーター!$A$10:$K$125,2,FALSE))</f>
        <v/>
      </c>
      <c r="G32" s="261" t="str">
        <f>IF(E32="","",VLOOKUP(E32,登録マスターデーター!$A$10:$K$125,3,FALSE))</f>
        <v/>
      </c>
      <c r="H32" s="261" t="str">
        <f>IF(E32="","",LOOKUP(E32,登録マスターデーター!$A$10:$B$125,登録マスターデーター!$F$10:$F$125)&amp;" "&amp;LOOKUP(E32,登録マスターデーター!$A$10:$B$125,登録マスターデーター!$G$10:$G$125))</f>
        <v/>
      </c>
      <c r="I32" s="325" t="str">
        <f>IF(E32=""," ",VLOOKUP(E32,登録マスターデーター!$A$10:$K$125,9,FALSE))</f>
        <v xml:space="preserve"> </v>
      </c>
      <c r="J32" s="262" t="str">
        <f t="shared" si="2"/>
        <v/>
      </c>
      <c r="L32" s="3">
        <f>登録マスターデーター!A32</f>
        <v>23</v>
      </c>
      <c r="M32" s="3" t="str">
        <f>登録マスターデーター!B32</f>
        <v xml:space="preserve"> </v>
      </c>
      <c r="O32" s="3">
        <f>登録マスターデーター!A58</f>
        <v>49</v>
      </c>
      <c r="P32" s="3" t="str">
        <f>登録マスターデーター!B58</f>
        <v xml:space="preserve"> </v>
      </c>
      <c r="R32" s="41">
        <f>登録マスターデーター!A85</f>
        <v>75</v>
      </c>
      <c r="S32" s="41" t="str">
        <f>登録マスターデーター!B85</f>
        <v xml:space="preserve"> </v>
      </c>
      <c r="U32" s="41">
        <f>登録マスターデーター!A111</f>
        <v>101</v>
      </c>
      <c r="V32" s="41" t="str">
        <f>登録マスターデーター!B111</f>
        <v xml:space="preserve"> </v>
      </c>
    </row>
    <row r="33" spans="1:22" ht="20.100000000000001" customHeight="1" x14ac:dyDescent="0.2">
      <c r="A33" s="3">
        <v>24</v>
      </c>
      <c r="B33" s="140"/>
      <c r="C33" s="258"/>
      <c r="D33" s="241" t="str">
        <f>IF(E33="","",VLOOKUP(E33,登録マスターデーター!$A$10:$K$125,10,FALSE))</f>
        <v/>
      </c>
      <c r="E33" s="35"/>
      <c r="F33" s="260" t="str">
        <f>IF(E33="","",VLOOKUP(E33,登録マスターデーター!$A$10:$K$125,2,FALSE))</f>
        <v/>
      </c>
      <c r="G33" s="261" t="str">
        <f>IF(E33="","",VLOOKUP(E33,登録マスターデーター!$A$10:$K$125,3,FALSE))</f>
        <v/>
      </c>
      <c r="H33" s="261" t="str">
        <f>IF(E33="","",LOOKUP(E33,登録マスターデーター!$A$10:$B$125,登録マスターデーター!$F$10:$F$125)&amp;" "&amp;LOOKUP(E33,登録マスターデーター!$A$10:$B$125,登録マスターデーター!$G$10:$G$125))</f>
        <v/>
      </c>
      <c r="I33" s="325" t="str">
        <f>IF(E33=""," ",VLOOKUP(E33,登録マスターデーター!$A$10:$K$125,9,FALSE))</f>
        <v xml:space="preserve"> </v>
      </c>
      <c r="J33" s="262" t="str">
        <f t="shared" si="2"/>
        <v/>
      </c>
      <c r="L33" s="3">
        <f>登録マスターデーター!A33</f>
        <v>24</v>
      </c>
      <c r="M33" s="3" t="str">
        <f>登録マスターデーター!B33</f>
        <v xml:space="preserve"> </v>
      </c>
      <c r="O33" s="3">
        <f>登録マスターデーター!A59</f>
        <v>50</v>
      </c>
      <c r="P33" s="3" t="str">
        <f>登録マスターデーター!B59</f>
        <v xml:space="preserve"> </v>
      </c>
      <c r="R33" s="41">
        <f>登録マスターデーター!A86</f>
        <v>76</v>
      </c>
      <c r="S33" s="41" t="str">
        <f>登録マスターデーター!B86</f>
        <v xml:space="preserve"> </v>
      </c>
      <c r="U33" s="41">
        <f>登録マスターデーター!A112</f>
        <v>102</v>
      </c>
      <c r="V33" s="41" t="str">
        <f>登録マスターデーター!B112</f>
        <v xml:space="preserve"> </v>
      </c>
    </row>
    <row r="34" spans="1:22" ht="20.100000000000001" customHeight="1" x14ac:dyDescent="0.2">
      <c r="A34" s="3">
        <v>25</v>
      </c>
      <c r="B34" s="256"/>
      <c r="C34" s="258"/>
      <c r="D34" s="241" t="str">
        <f>IF(E34="","",VLOOKUP(E34,登録マスターデーター!$A$10:$K$125,10,FALSE))</f>
        <v/>
      </c>
      <c r="E34" s="259"/>
      <c r="F34" s="260" t="str">
        <f>IF(E34="","",VLOOKUP(E34,登録マスターデーター!$A$10:$K$125,2,FALSE))</f>
        <v/>
      </c>
      <c r="G34" s="261" t="str">
        <f>IF(E34="","",VLOOKUP(E34,登録マスターデーター!$A$10:$K$125,3,FALSE))</f>
        <v/>
      </c>
      <c r="H34" s="261" t="str">
        <f>IF(E34="","",LOOKUP(E34,登録マスターデーター!$A$10:$B$125,登録マスターデーター!$F$10:$F$125)&amp;" "&amp;LOOKUP(E34,登録マスターデーター!$A$10:$B$125,登録マスターデーター!$G$10:$G$125))</f>
        <v/>
      </c>
      <c r="I34" s="325" t="str">
        <f>IF(E34=""," ",VLOOKUP(E34,登録マスターデーター!$A$10:$K$125,9,FALSE))</f>
        <v xml:space="preserve"> </v>
      </c>
      <c r="J34" s="262" t="str">
        <f t="shared" si="2"/>
        <v/>
      </c>
      <c r="L34" s="3">
        <f>登録マスターデーター!A34</f>
        <v>25</v>
      </c>
      <c r="M34" s="3" t="str">
        <f>登録マスターデーター!B34</f>
        <v xml:space="preserve"> </v>
      </c>
      <c r="O34" s="3">
        <f>登録マスターデーター!A60</f>
        <v>51</v>
      </c>
      <c r="P34" s="3" t="str">
        <f>登録マスターデーター!B60</f>
        <v xml:space="preserve"> </v>
      </c>
      <c r="R34" s="41">
        <f>登録マスターデーター!A87</f>
        <v>77</v>
      </c>
      <c r="S34" s="41" t="str">
        <f>登録マスターデーター!B87</f>
        <v xml:space="preserve"> </v>
      </c>
      <c r="U34" s="41">
        <f>登録マスターデーター!A113</f>
        <v>103</v>
      </c>
      <c r="V34" s="41" t="str">
        <f>登録マスターデーター!B113</f>
        <v xml:space="preserve"> </v>
      </c>
    </row>
    <row r="35" spans="1:22" ht="20.399999999999999" customHeight="1" x14ac:dyDescent="0.2">
      <c r="A35" s="3">
        <v>26</v>
      </c>
      <c r="B35" s="256"/>
      <c r="C35" s="258"/>
      <c r="D35" s="241" t="str">
        <f>IF(E35="","",VLOOKUP(E35,登録マスターデーター!$A$10:$K$125,10,FALSE))</f>
        <v/>
      </c>
      <c r="E35" s="259"/>
      <c r="F35" s="260" t="str">
        <f>IF(E35="","",VLOOKUP(E35,登録マスターデーター!$A$10:$K$125,2,FALSE))</f>
        <v/>
      </c>
      <c r="G35" s="261" t="str">
        <f>IF(E35="","",VLOOKUP(E35,登録マスターデーター!$A$10:$K$125,3,FALSE))</f>
        <v/>
      </c>
      <c r="H35" s="261" t="str">
        <f>IF(E35="","",LOOKUP(E35,登録マスターデーター!$A$10:$B$125,登録マスターデーター!$F$10:$F$125)&amp;" "&amp;LOOKUP(E35,登録マスターデーター!$A$10:$B$125,登録マスターデーター!$G$10:$G$125))</f>
        <v/>
      </c>
      <c r="I35" s="325" t="str">
        <f>IF(E35=""," ",VLOOKUP(E35,登録マスターデーター!$A$10:$K$125,9,FALSE))</f>
        <v xml:space="preserve"> </v>
      </c>
      <c r="J35" s="262" t="str">
        <f t="shared" ref="J35:J39" si="3">IF(I35=" ","",DATEDIF(I35,$I$7,"Y")&amp;"歳")</f>
        <v/>
      </c>
      <c r="L35" s="3">
        <f>登録マスターデーター!A35</f>
        <v>26</v>
      </c>
      <c r="M35" s="3" t="str">
        <f>登録マスターデーター!B35</f>
        <v xml:space="preserve"> </v>
      </c>
      <c r="O35" s="3">
        <f>登録マスターデーター!A61</f>
        <v>52</v>
      </c>
      <c r="P35" s="3" t="str">
        <f>登録マスターデーター!B61</f>
        <v xml:space="preserve"> </v>
      </c>
      <c r="R35" s="41">
        <f>登録マスターデーター!A88</f>
        <v>78</v>
      </c>
      <c r="S35" s="41" t="str">
        <f>登録マスターデーター!B88</f>
        <v xml:space="preserve"> </v>
      </c>
      <c r="U35" s="41">
        <f>登録マスターデーター!A114</f>
        <v>104</v>
      </c>
      <c r="V35" s="41" t="str">
        <f>登録マスターデーター!B114</f>
        <v xml:space="preserve"> </v>
      </c>
    </row>
    <row r="36" spans="1:22" ht="20.399999999999999" customHeight="1" x14ac:dyDescent="0.2">
      <c r="A36" s="3">
        <v>27</v>
      </c>
      <c r="B36" s="256"/>
      <c r="C36" s="258"/>
      <c r="D36" s="241" t="str">
        <f>IF(E36="","",VLOOKUP(E36,登録マスターデーター!$A$10:$K$125,10,FALSE))</f>
        <v/>
      </c>
      <c r="E36" s="259"/>
      <c r="F36" s="260" t="str">
        <f>IF(E36="","",VLOOKUP(E36,登録マスターデーター!$A$10:$K$125,2,FALSE))</f>
        <v/>
      </c>
      <c r="G36" s="261" t="str">
        <f>IF(E36="","",VLOOKUP(E36,登録マスターデーター!$A$10:$K$125,3,FALSE))</f>
        <v/>
      </c>
      <c r="H36" s="261" t="str">
        <f>IF(E36="","",LOOKUP(E36,登録マスターデーター!$A$10:$B$125,登録マスターデーター!$F$10:$F$125)&amp;" "&amp;LOOKUP(E36,登録マスターデーター!$A$10:$B$125,登録マスターデーター!$G$10:$G$125))</f>
        <v/>
      </c>
      <c r="I36" s="325" t="str">
        <f>IF(E36=""," ",VLOOKUP(E36,登録マスターデーター!$A$10:$K$125,9,FALSE))</f>
        <v xml:space="preserve"> </v>
      </c>
      <c r="J36" s="262" t="str">
        <f t="shared" si="3"/>
        <v/>
      </c>
    </row>
    <row r="37" spans="1:22" ht="20.399999999999999" customHeight="1" x14ac:dyDescent="0.2">
      <c r="A37" s="3">
        <v>28</v>
      </c>
      <c r="B37" s="256"/>
      <c r="C37" s="258"/>
      <c r="D37" s="241" t="str">
        <f>IF(E37="","",VLOOKUP(E37,登録マスターデーター!$A$10:$K$125,10,FALSE))</f>
        <v/>
      </c>
      <c r="E37" s="259"/>
      <c r="F37" s="260" t="str">
        <f>IF(E37="","",VLOOKUP(E37,登録マスターデーター!$A$10:$K$125,2,FALSE))</f>
        <v/>
      </c>
      <c r="G37" s="261" t="str">
        <f>IF(E37="","",VLOOKUP(E37,登録マスターデーター!$A$10:$K$125,3,FALSE))</f>
        <v/>
      </c>
      <c r="H37" s="261" t="str">
        <f>IF(E37="","",LOOKUP(E37,登録マスターデーター!$A$10:$B$125,登録マスターデーター!$F$10:$F$125)&amp;" "&amp;LOOKUP(E37,登録マスターデーター!$A$10:$B$125,登録マスターデーター!$G$10:$G$125))</f>
        <v/>
      </c>
      <c r="I37" s="325" t="str">
        <f>IF(E37=""," ",VLOOKUP(E37,登録マスターデーター!$A$10:$K$125,9,FALSE))</f>
        <v xml:space="preserve"> </v>
      </c>
      <c r="J37" s="262" t="str">
        <f t="shared" si="3"/>
        <v/>
      </c>
    </row>
    <row r="38" spans="1:22" ht="20.399999999999999" customHeight="1" x14ac:dyDescent="0.2">
      <c r="A38" s="3">
        <v>29</v>
      </c>
      <c r="B38" s="256"/>
      <c r="C38" s="258"/>
      <c r="D38" s="241" t="str">
        <f>IF(E38="","",VLOOKUP(E38,登録マスターデーター!$A$10:$K$125,10,FALSE))</f>
        <v/>
      </c>
      <c r="E38" s="259"/>
      <c r="F38" s="260" t="str">
        <f>IF(E38="","",VLOOKUP(E38,登録マスターデーター!$A$10:$K$125,2,FALSE))</f>
        <v/>
      </c>
      <c r="G38" s="261" t="str">
        <f>IF(E38="","",VLOOKUP(E38,登録マスターデーター!$A$10:$K$125,3,FALSE))</f>
        <v/>
      </c>
      <c r="H38" s="261" t="str">
        <f>IF(E38="","",LOOKUP(E38,登録マスターデーター!$A$10:$B$125,登録マスターデーター!$F$10:$F$125)&amp;" "&amp;LOOKUP(E38,登録マスターデーター!$A$10:$B$125,登録マスターデーター!$G$10:$G$125))</f>
        <v/>
      </c>
      <c r="I38" s="325" t="str">
        <f>IF(E38=""," ",VLOOKUP(E38,登録マスターデーター!$A$10:$K$125,9,FALSE))</f>
        <v xml:space="preserve"> </v>
      </c>
      <c r="J38" s="262" t="str">
        <f t="shared" si="3"/>
        <v/>
      </c>
    </row>
    <row r="39" spans="1:22" ht="18" customHeight="1" thickBot="1" x14ac:dyDescent="0.25">
      <c r="A39" s="3">
        <v>30</v>
      </c>
      <c r="B39" s="255"/>
      <c r="C39" s="264"/>
      <c r="D39" s="116" t="str">
        <f>IF(E39="","",VLOOKUP(E39,登録マスターデーター!$A$10:$K$125,10,FALSE))</f>
        <v/>
      </c>
      <c r="E39" s="69"/>
      <c r="F39" s="113" t="str">
        <f>IF(E39="","",VLOOKUP(E39,登録マスターデーター!$A$10:$K$125,2,FALSE))</f>
        <v/>
      </c>
      <c r="G39" s="114" t="str">
        <f>IF(E39="","",VLOOKUP(E39,登録マスターデーター!$A$10:$K$125,3,FALSE))</f>
        <v/>
      </c>
      <c r="H39" s="114" t="str">
        <f>IF(E39="","",LOOKUP(E39,登録マスターデーター!$A$10:$B$125,登録マスターデーター!$F$10:$F$125)&amp;" "&amp;LOOKUP(E39,登録マスターデーター!$A$10:$B$125,登録マスターデーター!$G$10:$G$125))</f>
        <v/>
      </c>
      <c r="I39" s="326" t="str">
        <f>IF(E39=""," ",VLOOKUP(E39,登録マスターデーター!$A$10:$K$125,9,FALSE))</f>
        <v xml:space="preserve"> </v>
      </c>
      <c r="J39" s="115" t="str">
        <f t="shared" si="3"/>
        <v/>
      </c>
    </row>
    <row r="40" spans="1:22" ht="18" customHeight="1" x14ac:dyDescent="0.2">
      <c r="B40" s="441" t="s">
        <v>22</v>
      </c>
      <c r="C40" s="441"/>
      <c r="D40" s="441"/>
      <c r="E40" s="347"/>
      <c r="F40" s="447" t="str">
        <f>登録マスターデーター!C2</f>
        <v>あなたの登録団体名</v>
      </c>
      <c r="G40" s="447"/>
      <c r="H40" s="21"/>
    </row>
    <row r="41" spans="1:22" ht="15" customHeight="1" x14ac:dyDescent="0.2">
      <c r="B41" s="441" t="s">
        <v>7</v>
      </c>
      <c r="C41" s="441"/>
      <c r="D41" s="441"/>
      <c r="E41" s="348"/>
      <c r="F41" s="22">
        <f>登録マスターデーター!C3</f>
        <v>0</v>
      </c>
      <c r="G41" s="22"/>
      <c r="H41" s="445" t="s">
        <v>23</v>
      </c>
      <c r="I41" s="322"/>
    </row>
    <row r="42" spans="1:22" ht="15" customHeight="1" x14ac:dyDescent="0.2">
      <c r="B42" s="4" t="s">
        <v>8</v>
      </c>
      <c r="C42" s="441" t="str">
        <f>ASC(登録マスターデーター!C4)</f>
        <v/>
      </c>
      <c r="D42" s="441"/>
      <c r="F42" s="21">
        <f>登録マスターデーター!C5</f>
        <v>0</v>
      </c>
      <c r="G42" s="21"/>
      <c r="H42" s="446"/>
      <c r="I42" s="323"/>
    </row>
    <row r="43" spans="1:22" ht="15" customHeight="1" x14ac:dyDescent="0.2">
      <c r="B43" s="23" t="s">
        <v>24</v>
      </c>
      <c r="C43" s="23"/>
      <c r="D43" s="24" t="s">
        <v>25</v>
      </c>
      <c r="E43" s="24"/>
      <c r="F43" s="21">
        <f>登録マスターデーター!C6</f>
        <v>0</v>
      </c>
      <c r="G43" s="24"/>
      <c r="H43" s="21"/>
    </row>
    <row r="44" spans="1:22" ht="15" customHeight="1" x14ac:dyDescent="0.2">
      <c r="B44" s="25" t="s">
        <v>26</v>
      </c>
      <c r="C44" s="25"/>
      <c r="D44" s="4" t="s">
        <v>27</v>
      </c>
      <c r="F44" s="5" t="s">
        <v>28</v>
      </c>
      <c r="G44" s="58"/>
      <c r="H44" s="7" t="str">
        <f>"）　　　"</f>
        <v>）　　　</v>
      </c>
      <c r="I44" s="153">
        <f>2500*G44</f>
        <v>0</v>
      </c>
      <c r="J44" s="7" t="s">
        <v>9</v>
      </c>
    </row>
    <row r="45" spans="1:22" ht="15" customHeight="1" thickBot="1" x14ac:dyDescent="0.25">
      <c r="B45" s="37" t="s">
        <v>32</v>
      </c>
      <c r="C45" s="39"/>
      <c r="D45" s="37" t="s">
        <v>27</v>
      </c>
      <c r="E45" s="37"/>
      <c r="F45" s="27" t="s">
        <v>33</v>
      </c>
      <c r="G45" s="59"/>
      <c r="H45" s="29" t="str">
        <f>"）　　　"</f>
        <v>）　　　</v>
      </c>
      <c r="I45" s="180">
        <f>1500*G45</f>
        <v>0</v>
      </c>
      <c r="J45" s="29" t="s">
        <v>9</v>
      </c>
    </row>
    <row r="46" spans="1:22" ht="15" customHeight="1" thickTop="1" x14ac:dyDescent="0.2">
      <c r="H46" s="34" t="s">
        <v>35</v>
      </c>
      <c r="I46" s="263">
        <f>SUM(I44:I45)</f>
        <v>0</v>
      </c>
      <c r="J46" s="21" t="s">
        <v>9</v>
      </c>
    </row>
    <row r="47" spans="1:22" ht="15.9" customHeight="1" thickBot="1" x14ac:dyDescent="0.25">
      <c r="B47" s="7" t="s">
        <v>36</v>
      </c>
      <c r="C47" s="7"/>
    </row>
    <row r="48" spans="1:22" ht="15.9" customHeight="1" thickTop="1" thickBot="1" x14ac:dyDescent="0.25">
      <c r="B48" s="358" t="s">
        <v>546</v>
      </c>
      <c r="C48" s="354" t="s">
        <v>547</v>
      </c>
      <c r="D48" s="442" t="s">
        <v>54</v>
      </c>
      <c r="E48" s="443"/>
      <c r="F48" s="444"/>
      <c r="H48" s="34" t="s">
        <v>37</v>
      </c>
      <c r="I48" s="392"/>
      <c r="J48" s="21" t="s">
        <v>9</v>
      </c>
    </row>
    <row r="49" ht="13.8" thickTop="1" x14ac:dyDescent="0.2"/>
  </sheetData>
  <sheetProtection password="CC5B" sheet="1" objects="1" scenarios="1" formatCells="0"/>
  <mergeCells count="10">
    <mergeCell ref="D48:F48"/>
    <mergeCell ref="B41:D41"/>
    <mergeCell ref="H41:H42"/>
    <mergeCell ref="C42:D42"/>
    <mergeCell ref="F40:G40"/>
    <mergeCell ref="A1:J1"/>
    <mergeCell ref="F2:J2"/>
    <mergeCell ref="I4:J5"/>
    <mergeCell ref="B6:G7"/>
    <mergeCell ref="B40:D40"/>
  </mergeCells>
  <phoneticPr fontId="3"/>
  <dataValidations xWindow="167" yWindow="286" count="4">
    <dataValidation type="list" allowBlank="1" showInputMessage="1" prompt="領収書の有無を選択！" sqref="D48" xr:uid="{00000000-0002-0000-0200-000000000000}">
      <formula1>"　,発行をお願いします。,必要ありません。"</formula1>
    </dataValidation>
    <dataValidation type="list" allowBlank="1" showInputMessage="1" promptTitle="種目" prompt="種目を選択して下さい" sqref="B10:B39" xr:uid="{00000000-0002-0000-0200-000001000000}">
      <formula1>" ,MS,WS,30MS,30WS,35MS,35WS,40MS,40WS,45MS,45WS,50MS,50WS,55MS,55WS,60MS,60WS,65MS,65WS,70MS,70WS,75MS,75WS"</formula1>
    </dataValidation>
    <dataValidation type="list" allowBlank="1" showInputMessage="1" promptTitle="タイトル" prompt="タイトルを選択してください" sqref="M3" xr:uid="{00000000-0002-0000-0200-000002000000}">
      <formula1>"　,平成29年度兵庫県総合選手権大会　参加申込書,第71回兵庫県民体育大会　参加申込書"</formula1>
    </dataValidation>
    <dataValidation type="list" allowBlank="1" showInputMessage="1" promptTitle="タイトル" prompt="タイトルを選択してください" sqref="A1:J1" xr:uid="{00000000-0002-0000-0200-000003000000}">
      <formula1>"　,第74回兵庫県民体育大会　参加申込書,第73回兵庫県総合選手権大会　参加申込書"</formula1>
    </dataValidation>
  </dataValidations>
  <printOptions horizontalCentered="1"/>
  <pageMargins left="0.59055118110236227" right="0.59055118110236227" top="0.59055118110236227" bottom="0.59055118110236227" header="0.51181102362204722" footer="0.51181102362204722"/>
  <pageSetup paperSize="9" scale="89" orientation="portrait" horizontalDpi="4294967294"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5"/>
    <pageSetUpPr fitToPage="1"/>
  </sheetPr>
  <dimension ref="A1:Y50"/>
  <sheetViews>
    <sheetView showZeros="0" workbookViewId="0">
      <selection activeCell="K5" sqref="K5"/>
    </sheetView>
  </sheetViews>
  <sheetFormatPr defaultColWidth="9" defaultRowHeight="13.2" x14ac:dyDescent="0.2"/>
  <cols>
    <col min="1" max="1" width="2.88671875" style="3" customWidth="1"/>
    <col min="2" max="2" width="12.21875" style="4" customWidth="1"/>
    <col min="3" max="3" width="3.6640625" style="4" customWidth="1"/>
    <col min="4" max="4" width="5.6640625" style="4" customWidth="1"/>
    <col min="5" max="5" width="3" style="4" customWidth="1"/>
    <col min="6" max="6" width="16.88671875" style="7" customWidth="1"/>
    <col min="7" max="7" width="20.109375" style="7" customWidth="1"/>
    <col min="8" max="8" width="21" style="7" customWidth="1"/>
    <col min="9" max="9" width="10.88671875" style="130" customWidth="1"/>
    <col min="10" max="10" width="7.109375" style="4" customWidth="1"/>
    <col min="11" max="11" width="9" style="3"/>
    <col min="12" max="12" width="4.6640625" style="3" customWidth="1"/>
    <col min="13" max="13" width="12.77734375" style="3" customWidth="1"/>
    <col min="14" max="14" width="2.33203125" style="3" customWidth="1"/>
    <col min="15" max="15" width="4.6640625" style="3" customWidth="1"/>
    <col min="16" max="16" width="12.77734375" style="3" customWidth="1"/>
    <col min="17" max="17" width="2.33203125" style="3" customWidth="1"/>
    <col min="18" max="18" width="4.6640625" style="3" customWidth="1"/>
    <col min="19" max="19" width="12.77734375" style="3" customWidth="1"/>
    <col min="20" max="20" width="1.88671875" style="3" customWidth="1"/>
    <col min="21" max="21" width="4.6640625" style="3" customWidth="1"/>
    <col min="22" max="22" width="12.6640625" style="3" customWidth="1"/>
    <col min="23" max="23" width="1.88671875" style="3" customWidth="1"/>
    <col min="24" max="16384" width="9" style="3"/>
  </cols>
  <sheetData>
    <row r="1" spans="1:25" ht="21" customHeight="1" x14ac:dyDescent="0.2">
      <c r="A1" s="433" t="str">
        <f>'個人戦申込用（県協会）1枚目'!A1:J1</f>
        <v>第７６回兵庫県民体育大会　参加申込書</v>
      </c>
      <c r="B1" s="433"/>
      <c r="C1" s="433"/>
      <c r="D1" s="433"/>
      <c r="E1" s="433"/>
      <c r="F1" s="433"/>
      <c r="G1" s="433"/>
      <c r="H1" s="433"/>
      <c r="I1" s="433"/>
      <c r="J1" s="433"/>
    </row>
    <row r="2" spans="1:25" x14ac:dyDescent="0.2">
      <c r="D2" s="9"/>
      <c r="E2" s="9"/>
      <c r="F2" s="434" t="s">
        <v>40</v>
      </c>
      <c r="G2" s="434"/>
      <c r="H2" s="434"/>
      <c r="I2" s="434"/>
      <c r="J2" s="434"/>
    </row>
    <row r="3" spans="1:25" ht="12.9" customHeight="1" thickBot="1" x14ac:dyDescent="0.25">
      <c r="B3" s="8" t="s">
        <v>10</v>
      </c>
      <c r="C3" s="8"/>
      <c r="D3" s="9"/>
      <c r="E3" s="9"/>
      <c r="G3" s="10"/>
    </row>
    <row r="4" spans="1:25" ht="12.9" customHeight="1" x14ac:dyDescent="0.2">
      <c r="B4" s="257" t="s">
        <v>429</v>
      </c>
      <c r="C4" s="11"/>
      <c r="D4" s="9"/>
      <c r="E4" s="9"/>
      <c r="F4" s="8"/>
      <c r="G4" s="12"/>
      <c r="H4" s="12"/>
      <c r="I4" s="435" t="s">
        <v>433</v>
      </c>
      <c r="J4" s="436"/>
    </row>
    <row r="5" spans="1:25" ht="12.9" customHeight="1" thickBot="1" x14ac:dyDescent="0.25">
      <c r="B5" s="11" t="s">
        <v>430</v>
      </c>
      <c r="C5" s="11"/>
      <c r="D5" s="9"/>
      <c r="E5" s="9"/>
      <c r="F5" s="8"/>
      <c r="G5" s="12"/>
      <c r="H5" s="12"/>
      <c r="I5" s="437"/>
      <c r="J5" s="438"/>
    </row>
    <row r="6" spans="1:25" ht="12.9" customHeight="1" x14ac:dyDescent="0.2">
      <c r="B6" s="439" t="s">
        <v>431</v>
      </c>
      <c r="C6" s="440"/>
      <c r="D6" s="440"/>
      <c r="E6" s="440"/>
      <c r="F6" s="440"/>
      <c r="G6" s="440"/>
      <c r="H6" s="8"/>
    </row>
    <row r="7" spans="1:25" ht="12.9" customHeight="1" x14ac:dyDescent="0.2">
      <c r="B7" s="440"/>
      <c r="C7" s="440"/>
      <c r="D7" s="440"/>
      <c r="E7" s="440"/>
      <c r="F7" s="440"/>
      <c r="G7" s="440"/>
      <c r="H7" s="13" t="s">
        <v>11</v>
      </c>
      <c r="I7" s="342">
        <f>登録マスターデーター!L4</f>
        <v>44652</v>
      </c>
    </row>
    <row r="8" spans="1:25" ht="30" customHeight="1" thickBot="1" x14ac:dyDescent="0.25">
      <c r="B8" s="14" t="s">
        <v>20</v>
      </c>
      <c r="C8" s="448" t="s">
        <v>457</v>
      </c>
      <c r="D8" s="449"/>
      <c r="E8" s="449"/>
      <c r="F8" s="449"/>
      <c r="G8" s="449"/>
      <c r="H8" s="15" t="s">
        <v>13</v>
      </c>
      <c r="I8" s="181" t="s">
        <v>38</v>
      </c>
      <c r="K8" s="17" t="s">
        <v>14</v>
      </c>
    </row>
    <row r="9" spans="1:25" ht="24.9" customHeight="1" x14ac:dyDescent="0.2">
      <c r="B9" s="139" t="s">
        <v>15</v>
      </c>
      <c r="C9" s="43" t="s">
        <v>39</v>
      </c>
      <c r="D9" s="44" t="s">
        <v>16</v>
      </c>
      <c r="E9" s="124" t="s">
        <v>116</v>
      </c>
      <c r="F9" s="46" t="s">
        <v>17</v>
      </c>
      <c r="G9" s="46" t="s">
        <v>44</v>
      </c>
      <c r="H9" s="45" t="s">
        <v>21</v>
      </c>
      <c r="I9" s="43" t="s">
        <v>18</v>
      </c>
      <c r="J9" s="47" t="s">
        <v>19</v>
      </c>
      <c r="L9" s="123" t="s">
        <v>117</v>
      </c>
      <c r="S9" s="3" t="str">
        <f>登録マスターデーター!B72</f>
        <v xml:space="preserve"> </v>
      </c>
    </row>
    <row r="10" spans="1:25" ht="20.100000000000001" customHeight="1" x14ac:dyDescent="0.2">
      <c r="A10" s="453">
        <v>1</v>
      </c>
      <c r="B10" s="452"/>
      <c r="C10" s="450"/>
      <c r="D10" s="92" t="str">
        <f>IF(E10="","",VLOOKUP(E10,登録マスターデーター!$A$10:$K$125,10,FALSE))</f>
        <v/>
      </c>
      <c r="E10" s="36"/>
      <c r="F10" s="157" t="str">
        <f>IF(E10="","",VLOOKUP(E10,登録マスターデーター!$A$10:$K$125,2,FALSE))</f>
        <v/>
      </c>
      <c r="G10" s="91" t="str">
        <f>IF(E10="","",VLOOKUP(E10,登録マスターデーター!$A$10:$K$125,3,FALSE))</f>
        <v/>
      </c>
      <c r="H10" s="91" t="str">
        <f>IF(E10="","",LOOKUP(E10,登録マスターデーター!$A$10:$B$125,登録マスターデーター!$F$10:$F$125)&amp;" "&amp;LOOKUP(E10,登録マスターデーター!$A$10:$B$125,登録マスターデーター!$G$10:$G$125))</f>
        <v/>
      </c>
      <c r="I10" s="177" t="str">
        <f>IF(E10=""," ",VLOOKUP(E10,登録マスターデーター!$A$10:$K$125,9,FALSE))</f>
        <v xml:space="preserve"> </v>
      </c>
      <c r="J10" s="107" t="str">
        <f>IF(I10=" ","",DATEDIF(I10,$I$7,"Y")&amp;"歳")</f>
        <v/>
      </c>
      <c r="L10" s="3">
        <f>登録マスターデーター!A10</f>
        <v>1</v>
      </c>
      <c r="M10" s="3" t="str">
        <f>登録マスターデーター!B10</f>
        <v xml:space="preserve"> </v>
      </c>
      <c r="O10" s="3">
        <f>登録マスターデーター!A36</f>
        <v>27</v>
      </c>
      <c r="P10" s="3" t="str">
        <f>登録マスターデーター!B36</f>
        <v xml:space="preserve"> </v>
      </c>
      <c r="R10" s="3">
        <f>登録マスターデーター!A62</f>
        <v>53</v>
      </c>
      <c r="S10" s="3" t="str">
        <f>登録マスターデーター!B62</f>
        <v xml:space="preserve"> </v>
      </c>
      <c r="U10" s="41">
        <f>登録マスターデーター!A89</f>
        <v>79</v>
      </c>
      <c r="V10" s="41" t="str">
        <f>登録マスターデーター!B89</f>
        <v xml:space="preserve"> </v>
      </c>
      <c r="X10" s="41">
        <f>登録マスターデーター!A115</f>
        <v>105</v>
      </c>
      <c r="Y10" s="41" t="str">
        <f>登録マスターデーター!B115</f>
        <v xml:space="preserve"> </v>
      </c>
    </row>
    <row r="11" spans="1:25" ht="20.100000000000001" customHeight="1" x14ac:dyDescent="0.2">
      <c r="A11" s="453"/>
      <c r="B11" s="452"/>
      <c r="C11" s="451"/>
      <c r="D11" s="89" t="str">
        <f>IF(E11="","",VLOOKUP(E11,登録マスターデーター!$A$10:$K$125,10,FALSE))</f>
        <v/>
      </c>
      <c r="E11" s="38"/>
      <c r="F11" s="158" t="str">
        <f>IF(E11="","",VLOOKUP(E11,登録マスターデーター!$A$10:$K$125,2,FALSE))</f>
        <v/>
      </c>
      <c r="G11" s="93" t="str">
        <f>IF(E11="","",VLOOKUP(E11,登録マスターデーター!$A$10:$K$125,3,FALSE))</f>
        <v/>
      </c>
      <c r="H11" s="93" t="str">
        <f>IF(E11="","",LOOKUP(E11,登録マスターデーター!$A$10:$B$125,登録マスターデーター!$F$10:$F$125)&amp;" "&amp;LOOKUP(E11,登録マスターデーター!$A$10:$B$125,登録マスターデーター!$G$10:$G$125))</f>
        <v/>
      </c>
      <c r="I11" s="178" t="str">
        <f>IF(E11=""," ",VLOOKUP(E11,登録マスターデーター!$A$10:$K$125,9,FALSE))</f>
        <v xml:space="preserve"> </v>
      </c>
      <c r="J11" s="108" t="str">
        <f>IF(I11=" ","",DATEDIF(I11,$I$7,"Y")&amp;"歳")</f>
        <v/>
      </c>
      <c r="L11" s="3">
        <f>登録マスターデーター!A11</f>
        <v>2</v>
      </c>
      <c r="M11" s="3" t="str">
        <f>登録マスターデーター!B11</f>
        <v xml:space="preserve"> </v>
      </c>
      <c r="O11" s="3">
        <f>登録マスターデーター!A37</f>
        <v>28</v>
      </c>
      <c r="P11" s="3" t="str">
        <f>登録マスターデーター!B37</f>
        <v xml:space="preserve"> </v>
      </c>
      <c r="R11" s="3">
        <f>登録マスターデーター!A63</f>
        <v>54</v>
      </c>
      <c r="S11" s="3" t="str">
        <f>登録マスターデーター!B63</f>
        <v xml:space="preserve"> </v>
      </c>
      <c r="U11" s="41">
        <f>登録マスターデーター!A90</f>
        <v>80</v>
      </c>
      <c r="V11" s="41" t="str">
        <f>登録マスターデーター!B90</f>
        <v xml:space="preserve"> </v>
      </c>
      <c r="X11" s="41">
        <f>登録マスターデーター!A116</f>
        <v>106</v>
      </c>
      <c r="Y11" s="41" t="str">
        <f>登録マスターデーター!B116</f>
        <v xml:space="preserve"> </v>
      </c>
    </row>
    <row r="12" spans="1:25" ht="20.100000000000001" customHeight="1" x14ac:dyDescent="0.2">
      <c r="A12" s="453">
        <v>2</v>
      </c>
      <c r="B12" s="452"/>
      <c r="C12" s="450"/>
      <c r="D12" s="92" t="str">
        <f>IF(E12="","",VLOOKUP(E12,登録マスターデーター!$A$10:$K$125,10,FALSE))</f>
        <v/>
      </c>
      <c r="E12" s="36"/>
      <c r="F12" s="157" t="str">
        <f>IF(E12="","",VLOOKUP(E12,登録マスターデーター!$A$10:$K$125,2,FALSE))</f>
        <v/>
      </c>
      <c r="G12" s="91" t="str">
        <f>IF(E12="","",VLOOKUP(E12,登録マスターデーター!$A$10:$K$125,3,FALSE))</f>
        <v/>
      </c>
      <c r="H12" s="91" t="str">
        <f>IF(E12="","",LOOKUP(E12,登録マスターデーター!$A$10:$B$125,登録マスターデーター!$F$10:$F$125)&amp;" "&amp;LOOKUP(E12,登録マスターデーター!$A$10:$B$125,登録マスターデーター!$G$10:$G$125))</f>
        <v/>
      </c>
      <c r="I12" s="177" t="str">
        <f>IF(E12=""," ",VLOOKUP(E12,登録マスターデーター!$A$10:$K$125,9,FALSE))</f>
        <v xml:space="preserve"> </v>
      </c>
      <c r="J12" s="107" t="str">
        <f t="shared" ref="J12:J35" si="0">IF(I12=" ","",DATEDIF(I12,$I$7,"Y")&amp;"歳")</f>
        <v/>
      </c>
      <c r="L12" s="3">
        <f>登録マスターデーター!A12</f>
        <v>3</v>
      </c>
      <c r="M12" s="3" t="str">
        <f>登録マスターデーター!B12</f>
        <v xml:space="preserve"> </v>
      </c>
      <c r="O12" s="3">
        <f>登録マスターデーター!A38</f>
        <v>29</v>
      </c>
      <c r="P12" s="3" t="str">
        <f>登録マスターデーター!B38</f>
        <v xml:space="preserve"> </v>
      </c>
      <c r="R12" s="3">
        <f>登録マスターデーター!A64</f>
        <v>55</v>
      </c>
      <c r="S12" s="3" t="str">
        <f>登録マスターデーター!B64</f>
        <v xml:space="preserve"> </v>
      </c>
      <c r="U12" s="41">
        <f>登録マスターデーター!A91</f>
        <v>81</v>
      </c>
      <c r="V12" s="41" t="str">
        <f>登録マスターデーター!B91</f>
        <v xml:space="preserve"> </v>
      </c>
      <c r="X12" s="41">
        <f>登録マスターデーター!A117</f>
        <v>107</v>
      </c>
      <c r="Y12" s="41" t="str">
        <f>登録マスターデーター!B117</f>
        <v xml:space="preserve"> </v>
      </c>
    </row>
    <row r="13" spans="1:25" ht="20.100000000000001" customHeight="1" x14ac:dyDescent="0.2">
      <c r="A13" s="453"/>
      <c r="B13" s="452"/>
      <c r="C13" s="451"/>
      <c r="D13" s="89" t="str">
        <f>IF(E13="","",VLOOKUP(E13,登録マスターデーター!$A$10:$K$125,10,FALSE))</f>
        <v/>
      </c>
      <c r="E13" s="38"/>
      <c r="F13" s="158" t="str">
        <f>IF(E13="","",VLOOKUP(E13,登録マスターデーター!$A$10:$K$125,2,FALSE))</f>
        <v/>
      </c>
      <c r="G13" s="93" t="str">
        <f>IF(E13="","",VLOOKUP(E13,登録マスターデーター!$A$10:$K$125,3,FALSE))</f>
        <v/>
      </c>
      <c r="H13" s="93" t="str">
        <f>IF(E13="","",LOOKUP(E13,登録マスターデーター!$A$10:$B$125,登録マスターデーター!$F$10:$F$125)&amp;" "&amp;LOOKUP(E13,登録マスターデーター!$A$10:$B$125,登録マスターデーター!$G$10:$G$125))</f>
        <v/>
      </c>
      <c r="I13" s="178" t="str">
        <f>IF(E13=""," ",VLOOKUP(E13,登録マスターデーター!$A$10:$K$125,9,FALSE))</f>
        <v xml:space="preserve"> </v>
      </c>
      <c r="J13" s="108" t="str">
        <f t="shared" si="0"/>
        <v/>
      </c>
      <c r="L13" s="3">
        <f>登録マスターデーター!A13</f>
        <v>4</v>
      </c>
      <c r="M13" s="3" t="str">
        <f>登録マスターデーター!B13</f>
        <v xml:space="preserve"> </v>
      </c>
      <c r="O13" s="3">
        <f>登録マスターデーター!A39</f>
        <v>30</v>
      </c>
      <c r="P13" s="3" t="str">
        <f>登録マスターデーター!B39</f>
        <v xml:space="preserve"> </v>
      </c>
      <c r="R13" s="3">
        <f>登録マスターデーター!A65</f>
        <v>56</v>
      </c>
      <c r="S13" s="3" t="str">
        <f>登録マスターデーター!B65</f>
        <v xml:space="preserve"> </v>
      </c>
      <c r="U13" s="41">
        <f>登録マスターデーター!A92</f>
        <v>82</v>
      </c>
      <c r="V13" s="41" t="str">
        <f>登録マスターデーター!B92</f>
        <v xml:space="preserve"> </v>
      </c>
      <c r="X13" s="41">
        <f>登録マスターデーター!A118</f>
        <v>108</v>
      </c>
      <c r="Y13" s="41" t="str">
        <f>登録マスターデーター!B118</f>
        <v xml:space="preserve"> </v>
      </c>
    </row>
    <row r="14" spans="1:25" ht="20.100000000000001" customHeight="1" x14ac:dyDescent="0.2">
      <c r="A14" s="453">
        <v>3</v>
      </c>
      <c r="B14" s="452"/>
      <c r="C14" s="450"/>
      <c r="D14" s="92" t="str">
        <f>IF(E14="","",VLOOKUP(E14,登録マスターデーター!$A$10:$K$125,10,FALSE))</f>
        <v/>
      </c>
      <c r="E14" s="36"/>
      <c r="F14" s="157" t="str">
        <f>IF(E14="","",VLOOKUP(E14,登録マスターデーター!$A$10:$K$125,2,FALSE))</f>
        <v/>
      </c>
      <c r="G14" s="91" t="str">
        <f>IF(E14="","",VLOOKUP(E14,登録マスターデーター!$A$10:$K$125,3,FALSE))</f>
        <v/>
      </c>
      <c r="H14" s="91" t="str">
        <f>IF(E14="","",LOOKUP(E14,登録マスターデーター!$A$10:$B$125,登録マスターデーター!$F$10:$F$125)&amp;" "&amp;LOOKUP(E14,登録マスターデーター!$A$10:$B$125,登録マスターデーター!$G$10:$G$125))</f>
        <v/>
      </c>
      <c r="I14" s="177" t="str">
        <f>IF(E14=""," ",VLOOKUP(E14,登録マスターデーター!$A$10:$K$125,9,FALSE))</f>
        <v xml:space="preserve"> </v>
      </c>
      <c r="J14" s="107" t="str">
        <f t="shared" si="0"/>
        <v/>
      </c>
      <c r="L14" s="3">
        <f>登録マスターデーター!A14</f>
        <v>5</v>
      </c>
      <c r="M14" s="3" t="str">
        <f>登録マスターデーター!B14</f>
        <v xml:space="preserve"> </v>
      </c>
      <c r="O14" s="3">
        <f>登録マスターデーター!A40</f>
        <v>31</v>
      </c>
      <c r="P14" s="3" t="str">
        <f>登録マスターデーター!B40</f>
        <v xml:space="preserve"> </v>
      </c>
      <c r="R14" s="3">
        <f>登録マスターデーター!A66</f>
        <v>57</v>
      </c>
      <c r="S14" s="3" t="str">
        <f>登録マスターデーター!B66</f>
        <v xml:space="preserve"> </v>
      </c>
      <c r="U14" s="41">
        <f>登録マスターデーター!A93</f>
        <v>83</v>
      </c>
      <c r="V14" s="41" t="str">
        <f>登録マスターデーター!B93</f>
        <v xml:space="preserve"> </v>
      </c>
      <c r="X14" s="41">
        <f>登録マスターデーター!A119</f>
        <v>109</v>
      </c>
      <c r="Y14" s="41" t="str">
        <f>登録マスターデーター!B119</f>
        <v xml:space="preserve"> </v>
      </c>
    </row>
    <row r="15" spans="1:25" ht="20.100000000000001" customHeight="1" x14ac:dyDescent="0.2">
      <c r="A15" s="453"/>
      <c r="B15" s="452"/>
      <c r="C15" s="451"/>
      <c r="D15" s="89" t="str">
        <f>IF(E15="","",VLOOKUP(E15,登録マスターデーター!$A$10:$K$125,10,FALSE))</f>
        <v/>
      </c>
      <c r="E15" s="38"/>
      <c r="F15" s="158" t="str">
        <f>IF(E15="","",VLOOKUP(E15,登録マスターデーター!$A$10:$K$125,2,FALSE))</f>
        <v/>
      </c>
      <c r="G15" s="93" t="str">
        <f>IF(E15="","",VLOOKUP(E15,登録マスターデーター!$A$10:$K$125,3,FALSE))</f>
        <v/>
      </c>
      <c r="H15" s="93" t="str">
        <f>IF(E15="","",LOOKUP(E15,登録マスターデーター!$A$10:$B$125,登録マスターデーター!$F$10:$F$125)&amp;" "&amp;LOOKUP(E15,登録マスターデーター!$A$10:$B$125,登録マスターデーター!$G$10:$G$125))</f>
        <v/>
      </c>
      <c r="I15" s="178" t="str">
        <f>IF(E15=""," ",VLOOKUP(E15,登録マスターデーター!$A$10:$K$125,9,FALSE))</f>
        <v xml:space="preserve"> </v>
      </c>
      <c r="J15" s="108" t="str">
        <f t="shared" si="0"/>
        <v/>
      </c>
      <c r="L15" s="3">
        <f>登録マスターデーター!A15</f>
        <v>6</v>
      </c>
      <c r="M15" s="3" t="str">
        <f>登録マスターデーター!B15</f>
        <v xml:space="preserve"> </v>
      </c>
      <c r="O15" s="3">
        <f>登録マスターデーター!A41</f>
        <v>32</v>
      </c>
      <c r="P15" s="3" t="str">
        <f>登録マスターデーター!B41</f>
        <v xml:space="preserve"> </v>
      </c>
      <c r="R15" s="3">
        <f>登録マスターデーター!A67</f>
        <v>58</v>
      </c>
      <c r="S15" s="3" t="str">
        <f>登録マスターデーター!B67</f>
        <v xml:space="preserve"> </v>
      </c>
      <c r="U15" s="41">
        <f>登録マスターデーター!A94</f>
        <v>84</v>
      </c>
      <c r="V15" s="41" t="str">
        <f>登録マスターデーター!B94</f>
        <v xml:space="preserve"> </v>
      </c>
      <c r="X15" s="41">
        <f>登録マスターデーター!A120</f>
        <v>110</v>
      </c>
      <c r="Y15" s="41" t="str">
        <f>登録マスターデーター!B120</f>
        <v xml:space="preserve"> </v>
      </c>
    </row>
    <row r="16" spans="1:25" ht="20.100000000000001" customHeight="1" x14ac:dyDescent="0.2">
      <c r="A16" s="453">
        <v>4</v>
      </c>
      <c r="B16" s="452"/>
      <c r="C16" s="450"/>
      <c r="D16" s="92" t="str">
        <f>IF(E16="","",VLOOKUP(E16,登録マスターデーター!$A$10:$K$125,10,FALSE))</f>
        <v/>
      </c>
      <c r="E16" s="36"/>
      <c r="F16" s="157" t="str">
        <f>IF(E16="","",VLOOKUP(E16,登録マスターデーター!$A$10:$K$125,2,FALSE))</f>
        <v/>
      </c>
      <c r="G16" s="91" t="str">
        <f>IF(E16="","",VLOOKUP(E16,登録マスターデーター!$A$10:$K$125,3,FALSE))</f>
        <v/>
      </c>
      <c r="H16" s="91" t="str">
        <f>IF(E16="","",LOOKUP(E16,登録マスターデーター!$A$10:$B$125,登録マスターデーター!$F$10:$F$125)&amp;" "&amp;LOOKUP(E16,登録マスターデーター!$A$10:$B$125,登録マスターデーター!$G$10:$G$125))</f>
        <v/>
      </c>
      <c r="I16" s="177" t="str">
        <f>IF(E16=""," ",VLOOKUP(E16,登録マスターデーター!$A$10:$K$125,9,FALSE))</f>
        <v xml:space="preserve"> </v>
      </c>
      <c r="J16" s="107" t="str">
        <f t="shared" si="0"/>
        <v/>
      </c>
      <c r="L16" s="3">
        <f>登録マスターデーター!A16</f>
        <v>7</v>
      </c>
      <c r="M16" s="3" t="str">
        <f>登録マスターデーター!B16</f>
        <v xml:space="preserve"> </v>
      </c>
      <c r="O16" s="3">
        <f>登録マスターデーター!A42</f>
        <v>33</v>
      </c>
      <c r="P16" s="3" t="str">
        <f>登録マスターデーター!B42</f>
        <v xml:space="preserve"> </v>
      </c>
      <c r="R16" s="3">
        <f>登録マスターデーター!A68</f>
        <v>59</v>
      </c>
      <c r="S16" s="3" t="str">
        <f>登録マスターデーター!B68</f>
        <v xml:space="preserve"> </v>
      </c>
      <c r="U16" s="41">
        <f>登録マスターデーター!A95</f>
        <v>85</v>
      </c>
      <c r="V16" s="41" t="str">
        <f>登録マスターデーター!B95</f>
        <v xml:space="preserve"> </v>
      </c>
      <c r="X16" s="41">
        <f>登録マスターデーター!A121</f>
        <v>111</v>
      </c>
      <c r="Y16" s="41" t="str">
        <f>登録マスターデーター!B121</f>
        <v xml:space="preserve"> </v>
      </c>
    </row>
    <row r="17" spans="1:25" ht="20.100000000000001" customHeight="1" x14ac:dyDescent="0.2">
      <c r="A17" s="453"/>
      <c r="B17" s="452"/>
      <c r="C17" s="451"/>
      <c r="D17" s="89" t="str">
        <f>IF(E17="","",VLOOKUP(E17,登録マスターデーター!$A$10:$K$125,10,FALSE))</f>
        <v/>
      </c>
      <c r="E17" s="38"/>
      <c r="F17" s="158" t="str">
        <f>IF(E17="","",VLOOKUP(E17,登録マスターデーター!$A$10:$K$125,2,FALSE))</f>
        <v/>
      </c>
      <c r="G17" s="93" t="str">
        <f>IF(E17="","",VLOOKUP(E17,登録マスターデーター!$A$10:$K$125,3,FALSE))</f>
        <v/>
      </c>
      <c r="H17" s="93" t="str">
        <f>IF(E17="","",LOOKUP(E17,登録マスターデーター!$A$10:$B$125,登録マスターデーター!$F$10:$F$125)&amp;" "&amp;LOOKUP(E17,登録マスターデーター!$A$10:$B$125,登録マスターデーター!$G$10:$G$125))</f>
        <v/>
      </c>
      <c r="I17" s="178" t="str">
        <f>IF(E17=""," ",VLOOKUP(E17,登録マスターデーター!$A$10:$K$125,9,FALSE))</f>
        <v xml:space="preserve"> </v>
      </c>
      <c r="J17" s="108" t="str">
        <f t="shared" si="0"/>
        <v/>
      </c>
      <c r="L17" s="3">
        <f>登録マスターデーター!A17</f>
        <v>8</v>
      </c>
      <c r="M17" s="3" t="str">
        <f>登録マスターデーター!B17</f>
        <v xml:space="preserve"> </v>
      </c>
      <c r="O17" s="3">
        <f>登録マスターデーター!A43</f>
        <v>34</v>
      </c>
      <c r="P17" s="3" t="str">
        <f>登録マスターデーター!B43</f>
        <v xml:space="preserve"> </v>
      </c>
      <c r="R17" s="3">
        <f>登録マスターデーター!A69</f>
        <v>60</v>
      </c>
      <c r="S17" s="3" t="str">
        <f>登録マスターデーター!B69</f>
        <v xml:space="preserve"> </v>
      </c>
      <c r="U17" s="41">
        <f>登録マスターデーター!A96</f>
        <v>86</v>
      </c>
      <c r="V17" s="41" t="str">
        <f>登録マスターデーター!B96</f>
        <v xml:space="preserve"> </v>
      </c>
      <c r="X17" s="41">
        <f>登録マスターデーター!A122</f>
        <v>112</v>
      </c>
      <c r="Y17" s="41" t="str">
        <f>登録マスターデーター!B122</f>
        <v xml:space="preserve"> </v>
      </c>
    </row>
    <row r="18" spans="1:25" ht="20.100000000000001" customHeight="1" x14ac:dyDescent="0.2">
      <c r="A18" s="453">
        <v>5</v>
      </c>
      <c r="B18" s="452"/>
      <c r="C18" s="450"/>
      <c r="D18" s="92" t="str">
        <f>IF(E18="","",VLOOKUP(E18,登録マスターデーター!$A$10:$K$125,10,FALSE))</f>
        <v/>
      </c>
      <c r="E18" s="36"/>
      <c r="F18" s="157" t="str">
        <f>IF(E18="","",VLOOKUP(E18,登録マスターデーター!$A$10:$K$125,2,FALSE))</f>
        <v/>
      </c>
      <c r="G18" s="91" t="str">
        <f>IF(E18="","",VLOOKUP(E18,登録マスターデーター!$A$10:$K$125,3,FALSE))</f>
        <v/>
      </c>
      <c r="H18" s="91" t="str">
        <f>IF(E18="","",LOOKUP(E18,登録マスターデーター!$A$10:$B$125,登録マスターデーター!$F$10:$F$125)&amp;" "&amp;LOOKUP(E18,登録マスターデーター!$A$10:$B$125,登録マスターデーター!$G$10:$G$125))</f>
        <v/>
      </c>
      <c r="I18" s="177" t="str">
        <f>IF(E18=""," ",VLOOKUP(E18,登録マスターデーター!$A$10:$K$125,9,FALSE))</f>
        <v xml:space="preserve"> </v>
      </c>
      <c r="J18" s="107" t="str">
        <f t="shared" si="0"/>
        <v/>
      </c>
      <c r="L18" s="3">
        <f>登録マスターデーター!A18</f>
        <v>9</v>
      </c>
      <c r="M18" s="3" t="str">
        <f>登録マスターデーター!B18</f>
        <v xml:space="preserve"> </v>
      </c>
      <c r="O18" s="3">
        <f>登録マスターデーター!A44</f>
        <v>35</v>
      </c>
      <c r="P18" s="3" t="str">
        <f>登録マスターデーター!B44</f>
        <v xml:space="preserve"> </v>
      </c>
      <c r="R18" s="3">
        <f>登録マスターデーター!A70</f>
        <v>61</v>
      </c>
      <c r="S18" s="3" t="str">
        <f>登録マスターデーター!B70</f>
        <v xml:space="preserve"> </v>
      </c>
      <c r="U18" s="41">
        <f>登録マスターデーター!A97</f>
        <v>87</v>
      </c>
      <c r="V18" s="41" t="str">
        <f>登録マスターデーター!B97</f>
        <v xml:space="preserve"> </v>
      </c>
      <c r="X18" s="41">
        <f>登録マスターデーター!A123</f>
        <v>113</v>
      </c>
      <c r="Y18" s="41" t="str">
        <f>登録マスターデーター!B123</f>
        <v xml:space="preserve"> </v>
      </c>
    </row>
    <row r="19" spans="1:25" ht="20.100000000000001" customHeight="1" x14ac:dyDescent="0.2">
      <c r="A19" s="453"/>
      <c r="B19" s="452"/>
      <c r="C19" s="451"/>
      <c r="D19" s="89" t="str">
        <f>IF(E19="","",VLOOKUP(E19,登録マスターデーター!$A$10:$K$125,10,FALSE))</f>
        <v/>
      </c>
      <c r="E19" s="38"/>
      <c r="F19" s="158" t="str">
        <f>IF(E19="","",VLOOKUP(E19,登録マスターデーター!$A$10:$K$125,2,FALSE))</f>
        <v/>
      </c>
      <c r="G19" s="93" t="str">
        <f>IF(E19="","",VLOOKUP(E19,登録マスターデーター!$A$10:$K$125,3,FALSE))</f>
        <v/>
      </c>
      <c r="H19" s="93" t="str">
        <f>IF(E19="","",LOOKUP(E19,登録マスターデーター!$A$10:$B$125,登録マスターデーター!$F$10:$F$125)&amp;" "&amp;LOOKUP(E19,登録マスターデーター!$A$10:$B$125,登録マスターデーター!$G$10:$G$125))</f>
        <v/>
      </c>
      <c r="I19" s="178" t="str">
        <f>IF(E19=""," ",VLOOKUP(E19,登録マスターデーター!$A$10:$K$125,9,FALSE))</f>
        <v xml:space="preserve"> </v>
      </c>
      <c r="J19" s="108" t="str">
        <f t="shared" si="0"/>
        <v/>
      </c>
      <c r="L19" s="3">
        <f>登録マスターデーター!A19</f>
        <v>10</v>
      </c>
      <c r="M19" s="3" t="str">
        <f>登録マスターデーター!B19</f>
        <v xml:space="preserve"> </v>
      </c>
      <c r="O19" s="3">
        <f>登録マスターデーター!A45</f>
        <v>36</v>
      </c>
      <c r="P19" s="3" t="str">
        <f>登録マスターデーター!B45</f>
        <v xml:space="preserve"> </v>
      </c>
      <c r="R19" s="3">
        <f>登録マスターデーター!A71</f>
        <v>62</v>
      </c>
      <c r="S19" s="3" t="str">
        <f>登録マスターデーター!B71</f>
        <v xml:space="preserve"> </v>
      </c>
      <c r="U19" s="41">
        <f>登録マスターデーター!A98</f>
        <v>88</v>
      </c>
      <c r="V19" s="41" t="str">
        <f>登録マスターデーター!B98</f>
        <v xml:space="preserve"> </v>
      </c>
      <c r="X19" s="41">
        <f>登録マスターデーター!A124</f>
        <v>114</v>
      </c>
      <c r="Y19" s="41" t="str">
        <f>登録マスターデーター!B124</f>
        <v xml:space="preserve"> </v>
      </c>
    </row>
    <row r="20" spans="1:25" ht="20.100000000000001" customHeight="1" x14ac:dyDescent="0.2">
      <c r="A20" s="453">
        <v>6</v>
      </c>
      <c r="B20" s="452"/>
      <c r="C20" s="450"/>
      <c r="D20" s="92" t="str">
        <f>IF(E20="","",VLOOKUP(E20,登録マスターデーター!$A$10:$K$125,10,FALSE))</f>
        <v/>
      </c>
      <c r="E20" s="36"/>
      <c r="F20" s="157" t="str">
        <f>IF(E20="","",VLOOKUP(E20,登録マスターデーター!$A$10:$K$125,2,FALSE))</f>
        <v/>
      </c>
      <c r="G20" s="91" t="str">
        <f>IF(E20="","",VLOOKUP(E20,登録マスターデーター!$A$10:$K$125,3,FALSE))</f>
        <v/>
      </c>
      <c r="H20" s="91" t="str">
        <f>IF(E20="","",LOOKUP(E20,登録マスターデーター!$A$10:$B$125,登録マスターデーター!$F$10:$F$125)&amp;" "&amp;LOOKUP(E20,登録マスターデーター!$A$10:$B$125,登録マスターデーター!$G$10:$G$125))</f>
        <v/>
      </c>
      <c r="I20" s="177" t="str">
        <f>IF(E20=""," ",VLOOKUP(E20,登録マスターデーター!$A$10:$K$125,9,FALSE))</f>
        <v xml:space="preserve"> </v>
      </c>
      <c r="J20" s="107" t="str">
        <f t="shared" si="0"/>
        <v/>
      </c>
      <c r="L20" s="3">
        <f>登録マスターデーター!A20</f>
        <v>11</v>
      </c>
      <c r="M20" s="3" t="str">
        <f>登録マスターデーター!B20</f>
        <v xml:space="preserve"> </v>
      </c>
      <c r="O20" s="3">
        <f>登録マスターデーター!A46</f>
        <v>37</v>
      </c>
      <c r="P20" s="3" t="str">
        <f>登録マスターデーター!B46</f>
        <v xml:space="preserve"> </v>
      </c>
      <c r="R20" s="3">
        <f>登録マスターデーター!A72</f>
        <v>63</v>
      </c>
      <c r="S20" s="3" t="str">
        <f>登録マスターデーター!B72</f>
        <v xml:space="preserve"> </v>
      </c>
      <c r="U20" s="41">
        <f>登録マスターデーター!A99</f>
        <v>89</v>
      </c>
      <c r="V20" s="41" t="str">
        <f>登録マスターデーター!B99</f>
        <v xml:space="preserve"> </v>
      </c>
      <c r="X20" s="41">
        <f>登録マスターデーター!A125</f>
        <v>115</v>
      </c>
      <c r="Y20" s="41" t="str">
        <f>登録マスターデーター!B125</f>
        <v xml:space="preserve"> </v>
      </c>
    </row>
    <row r="21" spans="1:25" ht="20.100000000000001" customHeight="1" x14ac:dyDescent="0.2">
      <c r="A21" s="453"/>
      <c r="B21" s="452"/>
      <c r="C21" s="451"/>
      <c r="D21" s="89" t="str">
        <f>IF(E21="","",VLOOKUP(E21,登録マスターデーター!$A$10:$K$125,10,FALSE))</f>
        <v/>
      </c>
      <c r="E21" s="38"/>
      <c r="F21" s="158" t="str">
        <f>IF(E21="","",VLOOKUP(E21,登録マスターデーター!$A$10:$K$125,2,FALSE))</f>
        <v/>
      </c>
      <c r="G21" s="93" t="str">
        <f>IF(E21="","",VLOOKUP(E21,登録マスターデーター!$A$10:$K$125,3,FALSE))</f>
        <v/>
      </c>
      <c r="H21" s="93" t="str">
        <f>IF(E21="","",LOOKUP(E21,登録マスターデーター!$A$10:$B$125,登録マスターデーター!$F$10:$F$125)&amp;" "&amp;LOOKUP(E21,登録マスターデーター!$A$10:$B$125,登録マスターデーター!$G$10:$G$125))</f>
        <v/>
      </c>
      <c r="I21" s="178" t="str">
        <f>IF(E21=""," ",VLOOKUP(E21,登録マスターデーター!$A$10:$K$125,9,FALSE))</f>
        <v xml:space="preserve"> </v>
      </c>
      <c r="J21" s="108" t="str">
        <f t="shared" si="0"/>
        <v/>
      </c>
      <c r="L21" s="3">
        <f>登録マスターデーター!A21</f>
        <v>12</v>
      </c>
      <c r="M21" s="3" t="str">
        <f>登録マスターデーター!B21</f>
        <v xml:space="preserve"> </v>
      </c>
      <c r="O21" s="3">
        <f>登録マスターデーター!A47</f>
        <v>38</v>
      </c>
      <c r="P21" s="3" t="str">
        <f>登録マスターデーター!B47</f>
        <v xml:space="preserve"> </v>
      </c>
      <c r="R21" s="3">
        <f>登録マスターデーター!A73</f>
        <v>64</v>
      </c>
      <c r="S21" s="3" t="str">
        <f>登録マスターデーター!B73</f>
        <v xml:space="preserve"> </v>
      </c>
      <c r="U21" s="41">
        <f>登録マスターデーター!A100</f>
        <v>90</v>
      </c>
      <c r="V21" s="41" t="str">
        <f>登録マスターデーター!B100</f>
        <v xml:space="preserve"> </v>
      </c>
    </row>
    <row r="22" spans="1:25" ht="20.100000000000001" customHeight="1" x14ac:dyDescent="0.2">
      <c r="A22" s="453">
        <v>7</v>
      </c>
      <c r="B22" s="452"/>
      <c r="C22" s="450"/>
      <c r="D22" s="92" t="str">
        <f>IF(E22="","",VLOOKUP(E22,登録マスターデーター!$A$10:$K$125,10,FALSE))</f>
        <v/>
      </c>
      <c r="E22" s="36"/>
      <c r="F22" s="157" t="str">
        <f>IF(E22="","",VLOOKUP(E22,登録マスターデーター!$A$10:$K$125,2,FALSE))</f>
        <v/>
      </c>
      <c r="G22" s="91" t="str">
        <f>IF(E22="","",VLOOKUP(E22,登録マスターデーター!$A$10:$K$125,3,FALSE))</f>
        <v/>
      </c>
      <c r="H22" s="91" t="str">
        <f>IF(E22="","",LOOKUP(E22,登録マスターデーター!$A$10:$B$125,登録マスターデーター!$F$10:$F$125)&amp;" "&amp;LOOKUP(E22,登録マスターデーター!$A$10:$B$125,登録マスターデーター!$G$10:$G$125))</f>
        <v/>
      </c>
      <c r="I22" s="177" t="str">
        <f>IF(E22=""," ",VLOOKUP(E22,登録マスターデーター!$A$10:$K$125,9,FALSE))</f>
        <v xml:space="preserve"> </v>
      </c>
      <c r="J22" s="107" t="str">
        <f t="shared" si="0"/>
        <v/>
      </c>
      <c r="L22" s="3">
        <f>登録マスターデーター!A22</f>
        <v>13</v>
      </c>
      <c r="M22" s="3" t="str">
        <f>登録マスターデーター!B22</f>
        <v xml:space="preserve"> </v>
      </c>
      <c r="O22" s="3">
        <f>登録マスターデーター!A48</f>
        <v>39</v>
      </c>
      <c r="P22" s="3" t="str">
        <f>登録マスターデーター!B48</f>
        <v xml:space="preserve"> </v>
      </c>
      <c r="R22" s="3">
        <f>登録マスターデーター!A74</f>
        <v>65</v>
      </c>
      <c r="S22" s="3" t="str">
        <f>登録マスターデーター!B74</f>
        <v xml:space="preserve"> </v>
      </c>
      <c r="U22" s="41">
        <f>登録マスターデーター!A101</f>
        <v>91</v>
      </c>
      <c r="V22" s="41" t="str">
        <f>登録マスターデーター!B101</f>
        <v xml:space="preserve"> </v>
      </c>
    </row>
    <row r="23" spans="1:25" ht="20.100000000000001" customHeight="1" x14ac:dyDescent="0.2">
      <c r="A23" s="453"/>
      <c r="B23" s="452"/>
      <c r="C23" s="451"/>
      <c r="D23" s="89" t="str">
        <f>IF(E23="","",VLOOKUP(E23,登録マスターデーター!$A$10:$K$125,10,FALSE))</f>
        <v/>
      </c>
      <c r="E23" s="38"/>
      <c r="F23" s="158" t="str">
        <f>IF(E23="","",VLOOKUP(E23,登録マスターデーター!$A$10:$K$125,2,FALSE))</f>
        <v/>
      </c>
      <c r="G23" s="93" t="str">
        <f>IF(E23="","",VLOOKUP(E23,登録マスターデーター!$A$10:$K$125,3,FALSE))</f>
        <v/>
      </c>
      <c r="H23" s="93" t="str">
        <f>IF(E23="","",LOOKUP(E23,登録マスターデーター!$A$10:$B$125,登録マスターデーター!$F$10:$F$125)&amp;" "&amp;LOOKUP(E23,登録マスターデーター!$A$10:$B$125,登録マスターデーター!$G$10:$G$125))</f>
        <v/>
      </c>
      <c r="I23" s="178" t="str">
        <f>IF(E23=""," ",VLOOKUP(E23,登録マスターデーター!$A$10:$K$125,9,FALSE))</f>
        <v xml:space="preserve"> </v>
      </c>
      <c r="J23" s="108" t="str">
        <f t="shared" si="0"/>
        <v/>
      </c>
      <c r="L23" s="3">
        <f>登録マスターデーター!A23</f>
        <v>14</v>
      </c>
      <c r="M23" s="3" t="str">
        <f>登録マスターデーター!B23</f>
        <v xml:space="preserve"> </v>
      </c>
      <c r="O23" s="3">
        <f>登録マスターデーター!A49</f>
        <v>40</v>
      </c>
      <c r="P23" s="3" t="str">
        <f>登録マスターデーター!B49</f>
        <v xml:space="preserve"> </v>
      </c>
      <c r="R23" s="3">
        <f>登録マスターデーター!A75</f>
        <v>66</v>
      </c>
      <c r="S23" s="3" t="str">
        <f>登録マスターデーター!B75</f>
        <v xml:space="preserve"> </v>
      </c>
      <c r="U23" s="41">
        <f>登録マスターデーター!A102</f>
        <v>92</v>
      </c>
      <c r="V23" s="41" t="str">
        <f>登録マスターデーター!B102</f>
        <v xml:space="preserve"> </v>
      </c>
    </row>
    <row r="24" spans="1:25" ht="20.100000000000001" customHeight="1" x14ac:dyDescent="0.2">
      <c r="A24" s="453">
        <v>8</v>
      </c>
      <c r="B24" s="452"/>
      <c r="C24" s="450"/>
      <c r="D24" s="92" t="str">
        <f>IF(E24="","",VLOOKUP(E24,登録マスターデーター!$A$10:$K$125,10,FALSE))</f>
        <v/>
      </c>
      <c r="E24" s="36"/>
      <c r="F24" s="157" t="str">
        <f>IF(E24="","",VLOOKUP(E24,登録マスターデーター!$A$10:$K$125,2,FALSE))</f>
        <v/>
      </c>
      <c r="G24" s="91" t="str">
        <f>IF(E24="","",VLOOKUP(E24,登録マスターデーター!$A$10:$K$125,3,FALSE))</f>
        <v/>
      </c>
      <c r="H24" s="91" t="str">
        <f>IF(E24="","",LOOKUP(E24,登録マスターデーター!$A$10:$B$125,登録マスターデーター!$F$10:$F$125)&amp;" "&amp;LOOKUP(E24,登録マスターデーター!$A$10:$B$125,登録マスターデーター!$G$10:$G$125))</f>
        <v/>
      </c>
      <c r="I24" s="177" t="str">
        <f>IF(E24=""," ",VLOOKUP(E24,登録マスターデーター!$A$10:$K$125,9,FALSE))</f>
        <v xml:space="preserve"> </v>
      </c>
      <c r="J24" s="107" t="str">
        <f t="shared" si="0"/>
        <v/>
      </c>
      <c r="L24" s="3">
        <f>登録マスターデーター!A24</f>
        <v>15</v>
      </c>
      <c r="M24" s="3" t="str">
        <f>登録マスターデーター!B24</f>
        <v xml:space="preserve"> </v>
      </c>
      <c r="O24" s="3">
        <f>登録マスターデーター!A50</f>
        <v>41</v>
      </c>
      <c r="P24" s="3" t="str">
        <f>登録マスターデーター!B50</f>
        <v xml:space="preserve"> </v>
      </c>
      <c r="R24" s="3">
        <f>登録マスターデーター!A76</f>
        <v>67</v>
      </c>
      <c r="S24" s="3" t="str">
        <f>登録マスターデーター!B76</f>
        <v xml:space="preserve"> </v>
      </c>
      <c r="U24" s="41">
        <f>登録マスターデーター!A103</f>
        <v>93</v>
      </c>
      <c r="V24" s="41" t="str">
        <f>登録マスターデーター!B103</f>
        <v xml:space="preserve"> </v>
      </c>
    </row>
    <row r="25" spans="1:25" ht="20.100000000000001" customHeight="1" x14ac:dyDescent="0.2">
      <c r="A25" s="453"/>
      <c r="B25" s="452"/>
      <c r="C25" s="451"/>
      <c r="D25" s="89" t="str">
        <f>IF(E25="","",VLOOKUP(E25,登録マスターデーター!$A$10:$K$125,10,FALSE))</f>
        <v/>
      </c>
      <c r="E25" s="38"/>
      <c r="F25" s="158" t="str">
        <f>IF(E25="","",VLOOKUP(E25,登録マスターデーター!$A$10:$K$125,2,FALSE))</f>
        <v/>
      </c>
      <c r="G25" s="93" t="str">
        <f>IF(E25="","",VLOOKUP(E25,登録マスターデーター!$A$10:$K$125,3,FALSE))</f>
        <v/>
      </c>
      <c r="H25" s="93" t="str">
        <f>IF(E25="","",LOOKUP(E25,登録マスターデーター!$A$10:$B$125,登録マスターデーター!$F$10:$F$125)&amp;" "&amp;LOOKUP(E25,登録マスターデーター!$A$10:$B$125,登録マスターデーター!$G$10:$G$125))</f>
        <v/>
      </c>
      <c r="I25" s="178" t="str">
        <f>IF(E25=""," ",VLOOKUP(E25,登録マスターデーター!$A$10:$K$125,9,FALSE))</f>
        <v xml:space="preserve"> </v>
      </c>
      <c r="J25" s="108" t="str">
        <f t="shared" si="0"/>
        <v/>
      </c>
      <c r="L25" s="3">
        <f>登録マスターデーター!A25</f>
        <v>16</v>
      </c>
      <c r="M25" s="3" t="str">
        <f>登録マスターデーター!B25</f>
        <v xml:space="preserve"> </v>
      </c>
      <c r="O25" s="3">
        <f>登録マスターデーター!A51</f>
        <v>42</v>
      </c>
      <c r="P25" s="3" t="str">
        <f>登録マスターデーター!B51</f>
        <v xml:space="preserve"> </v>
      </c>
      <c r="R25" s="3">
        <f>登録マスターデーター!A77</f>
        <v>68</v>
      </c>
      <c r="S25" s="3" t="str">
        <f>登録マスターデーター!B77</f>
        <v xml:space="preserve"> </v>
      </c>
      <c r="U25" s="41">
        <f>登録マスターデーター!A104</f>
        <v>94</v>
      </c>
      <c r="V25" s="41" t="str">
        <f>登録マスターデーター!B104</f>
        <v xml:space="preserve"> </v>
      </c>
    </row>
    <row r="26" spans="1:25" ht="20.100000000000001" customHeight="1" x14ac:dyDescent="0.2">
      <c r="A26" s="453">
        <v>9</v>
      </c>
      <c r="B26" s="452"/>
      <c r="C26" s="450"/>
      <c r="D26" s="92" t="str">
        <f>IF(E26="","",VLOOKUP(E26,登録マスターデーター!$A$10:$K$125,10,FALSE))</f>
        <v/>
      </c>
      <c r="E26" s="36"/>
      <c r="F26" s="157" t="str">
        <f>IF(E26="","",VLOOKUP(E26,登録マスターデーター!$A$10:$K$125,2,FALSE))</f>
        <v/>
      </c>
      <c r="G26" s="91" t="str">
        <f>IF(E26="","",VLOOKUP(E26,登録マスターデーター!$A$10:$K$125,3,FALSE))</f>
        <v/>
      </c>
      <c r="H26" s="91" t="str">
        <f>IF(E26="","",LOOKUP(E26,登録マスターデーター!$A$10:$B$125,登録マスターデーター!$F$10:$F$125)&amp;" "&amp;LOOKUP(E26,登録マスターデーター!$A$10:$B$125,登録マスターデーター!$G$10:$G$125))</f>
        <v/>
      </c>
      <c r="I26" s="177" t="str">
        <f>IF(E26=""," ",VLOOKUP(E26,登録マスターデーター!$A$10:$K$125,9,FALSE))</f>
        <v xml:space="preserve"> </v>
      </c>
      <c r="J26" s="107" t="str">
        <f t="shared" si="0"/>
        <v/>
      </c>
      <c r="L26" s="3">
        <f>登録マスターデーター!A26</f>
        <v>17</v>
      </c>
      <c r="M26" s="3" t="str">
        <f>登録マスターデーター!B26</f>
        <v xml:space="preserve"> </v>
      </c>
      <c r="O26" s="3">
        <f>登録マスターデーター!A52</f>
        <v>43</v>
      </c>
      <c r="P26" s="3" t="str">
        <f>登録マスターデーター!B52</f>
        <v xml:space="preserve"> </v>
      </c>
      <c r="R26" s="3">
        <f>登録マスターデーター!A78</f>
        <v>69</v>
      </c>
      <c r="S26" s="3" t="str">
        <f>登録マスターデーター!B78</f>
        <v xml:space="preserve"> </v>
      </c>
      <c r="U26" s="41">
        <f>登録マスターデーター!A105</f>
        <v>95</v>
      </c>
      <c r="V26" s="41" t="str">
        <f>登録マスターデーター!B105</f>
        <v xml:space="preserve"> </v>
      </c>
    </row>
    <row r="27" spans="1:25" ht="20.100000000000001" customHeight="1" x14ac:dyDescent="0.2">
      <c r="A27" s="453"/>
      <c r="B27" s="452"/>
      <c r="C27" s="451"/>
      <c r="D27" s="89" t="str">
        <f>IF(E27="","",VLOOKUP(E27,登録マスターデーター!$A$10:$K$125,10,FALSE))</f>
        <v/>
      </c>
      <c r="E27" s="38"/>
      <c r="F27" s="158" t="str">
        <f>IF(E27="","",VLOOKUP(E27,登録マスターデーター!$A$10:$K$125,2,FALSE))</f>
        <v/>
      </c>
      <c r="G27" s="93" t="str">
        <f>IF(E27="","",VLOOKUP(E27,登録マスターデーター!$A$10:$K$125,3,FALSE))</f>
        <v/>
      </c>
      <c r="H27" s="93" t="str">
        <f>IF(E27="","",LOOKUP(E27,登録マスターデーター!$A$10:$B$125,登録マスターデーター!$F$10:$F$125)&amp;" "&amp;LOOKUP(E27,登録マスターデーター!$A$10:$B$125,登録マスターデーター!$G$10:$G$125))</f>
        <v/>
      </c>
      <c r="I27" s="178" t="str">
        <f>IF(E27=""," ",VLOOKUP(E27,登録マスターデーター!$A$10:$K$125,9,FALSE))</f>
        <v xml:space="preserve"> </v>
      </c>
      <c r="J27" s="108" t="str">
        <f t="shared" si="0"/>
        <v/>
      </c>
      <c r="L27" s="3">
        <f>登録マスターデーター!A27</f>
        <v>18</v>
      </c>
      <c r="M27" s="3" t="str">
        <f>登録マスターデーター!B27</f>
        <v xml:space="preserve"> </v>
      </c>
      <c r="O27" s="3">
        <f>登録マスターデーター!A53</f>
        <v>44</v>
      </c>
      <c r="P27" s="3" t="str">
        <f>登録マスターデーター!B53</f>
        <v xml:space="preserve"> </v>
      </c>
      <c r="R27" s="41">
        <f>登録マスターデーター!A80</f>
        <v>70</v>
      </c>
      <c r="S27" s="41" t="str">
        <f>登録マスターデーター!B80</f>
        <v xml:space="preserve"> </v>
      </c>
      <c r="U27" s="41">
        <f>登録マスターデーター!A106</f>
        <v>96</v>
      </c>
      <c r="V27" s="41" t="str">
        <f>登録マスターデーター!B106</f>
        <v xml:space="preserve"> </v>
      </c>
    </row>
    <row r="28" spans="1:25" ht="20.100000000000001" customHeight="1" x14ac:dyDescent="0.2">
      <c r="A28" s="453">
        <v>10</v>
      </c>
      <c r="B28" s="452"/>
      <c r="C28" s="450"/>
      <c r="D28" s="92" t="str">
        <f>IF(E28="","",VLOOKUP(E28,登録マスターデーター!$A$10:$K$125,10,FALSE))</f>
        <v/>
      </c>
      <c r="E28" s="36"/>
      <c r="F28" s="157" t="str">
        <f>IF(E28="","",VLOOKUP(E28,登録マスターデーター!$A$10:$K$125,2,FALSE))</f>
        <v/>
      </c>
      <c r="G28" s="91" t="str">
        <f>IF(E28="","",VLOOKUP(E28,登録マスターデーター!$A$10:$K$125,3,FALSE))</f>
        <v/>
      </c>
      <c r="H28" s="91" t="str">
        <f>IF(E28="","",LOOKUP(E28,登録マスターデーター!$A$10:$B$125,登録マスターデーター!$F$10:$F$125)&amp;" "&amp;LOOKUP(E28,登録マスターデーター!$A$10:$B$125,登録マスターデーター!$G$10:$G$125))</f>
        <v/>
      </c>
      <c r="I28" s="177" t="str">
        <f>IF(E28=""," ",VLOOKUP(E28,登録マスターデーター!$A$10:$K$125,9,FALSE))</f>
        <v xml:space="preserve"> </v>
      </c>
      <c r="J28" s="107" t="str">
        <f t="shared" si="0"/>
        <v/>
      </c>
      <c r="L28" s="3">
        <f>登録マスターデーター!A28</f>
        <v>19</v>
      </c>
      <c r="M28" s="3" t="str">
        <f>登録マスターデーター!B28</f>
        <v xml:space="preserve"> </v>
      </c>
      <c r="O28" s="3">
        <f>登録マスターデーター!A54</f>
        <v>45</v>
      </c>
      <c r="P28" s="3" t="str">
        <f>登録マスターデーター!B54</f>
        <v xml:space="preserve"> </v>
      </c>
      <c r="R28" s="41">
        <f>登録マスターデーター!A81</f>
        <v>71</v>
      </c>
      <c r="S28" s="41" t="str">
        <f>登録マスターデーター!B81</f>
        <v xml:space="preserve"> </v>
      </c>
      <c r="U28" s="41">
        <f>登録マスターデーター!A107</f>
        <v>97</v>
      </c>
      <c r="V28" s="41" t="str">
        <f>登録マスターデーター!B107</f>
        <v xml:space="preserve"> </v>
      </c>
    </row>
    <row r="29" spans="1:25" ht="20.100000000000001" customHeight="1" x14ac:dyDescent="0.2">
      <c r="A29" s="453"/>
      <c r="B29" s="452"/>
      <c r="C29" s="451"/>
      <c r="D29" s="89" t="str">
        <f>IF(E29="","",VLOOKUP(E29,登録マスターデーター!$A$10:$K$125,10,FALSE))</f>
        <v/>
      </c>
      <c r="E29" s="38"/>
      <c r="F29" s="158" t="str">
        <f>IF(E29="","",VLOOKUP(E29,登録マスターデーター!$A$10:$K$125,2,FALSE))</f>
        <v/>
      </c>
      <c r="G29" s="93" t="str">
        <f>IF(E29="","",VLOOKUP(E29,登録マスターデーター!$A$10:$K$125,3,FALSE))</f>
        <v/>
      </c>
      <c r="H29" s="93" t="str">
        <f>IF(E29="","",LOOKUP(E29,登録マスターデーター!$A$10:$B$125,登録マスターデーター!$F$10:$F$125)&amp;" "&amp;LOOKUP(E29,登録マスターデーター!$A$10:$B$125,登録マスターデーター!$G$10:$G$125))</f>
        <v/>
      </c>
      <c r="I29" s="178" t="str">
        <f>IF(E29=""," ",VLOOKUP(E29,登録マスターデーター!$A$10:$K$125,9,FALSE))</f>
        <v xml:space="preserve"> </v>
      </c>
      <c r="J29" s="108" t="str">
        <f t="shared" si="0"/>
        <v/>
      </c>
      <c r="L29" s="3">
        <f>登録マスターデーター!A29</f>
        <v>20</v>
      </c>
      <c r="M29" s="3" t="str">
        <f>登録マスターデーター!B29</f>
        <v xml:space="preserve"> </v>
      </c>
      <c r="O29" s="3">
        <f>登録マスターデーター!A55</f>
        <v>46</v>
      </c>
      <c r="P29" s="3" t="str">
        <f>登録マスターデーター!B55</f>
        <v xml:space="preserve"> </v>
      </c>
      <c r="R29" s="41">
        <f>登録マスターデーター!A82</f>
        <v>72</v>
      </c>
      <c r="S29" s="41" t="str">
        <f>登録マスターデーター!B82</f>
        <v xml:space="preserve"> </v>
      </c>
      <c r="U29" s="41">
        <f>登録マスターデーター!A108</f>
        <v>98</v>
      </c>
      <c r="V29" s="41" t="str">
        <f>登録マスターデーター!B108</f>
        <v xml:space="preserve"> </v>
      </c>
    </row>
    <row r="30" spans="1:25" ht="20.100000000000001" customHeight="1" x14ac:dyDescent="0.2">
      <c r="A30" s="453">
        <v>11</v>
      </c>
      <c r="B30" s="452"/>
      <c r="C30" s="450"/>
      <c r="D30" s="92" t="str">
        <f>IF(E30="","",VLOOKUP(E30,登録マスターデーター!$A$10:$K$125,10,FALSE))</f>
        <v/>
      </c>
      <c r="E30" s="36"/>
      <c r="F30" s="157" t="str">
        <f>IF(E30="","",VLOOKUP(E30,登録マスターデーター!$A$10:$K$125,2,FALSE))</f>
        <v/>
      </c>
      <c r="G30" s="91" t="str">
        <f>IF(E30="","",VLOOKUP(E30,登録マスターデーター!$A$10:$K$125,3,FALSE))</f>
        <v/>
      </c>
      <c r="H30" s="91" t="str">
        <f>IF(E30="","",LOOKUP(E30,登録マスターデーター!$A$10:$B$125,登録マスターデーター!$F$10:$F$125)&amp;" "&amp;LOOKUP(E30,登録マスターデーター!$A$10:$B$125,登録マスターデーター!$G$10:$G$125))</f>
        <v/>
      </c>
      <c r="I30" s="177" t="str">
        <f>IF(E30=""," ",VLOOKUP(E30,登録マスターデーター!$A$10:$K$125,9,FALSE))</f>
        <v xml:space="preserve"> </v>
      </c>
      <c r="J30" s="107" t="str">
        <f t="shared" si="0"/>
        <v/>
      </c>
      <c r="L30" s="3">
        <f>登録マスターデーター!A30</f>
        <v>21</v>
      </c>
      <c r="M30" s="3" t="str">
        <f>登録マスターデーター!B30</f>
        <v xml:space="preserve"> </v>
      </c>
      <c r="O30" s="3">
        <f>登録マスターデーター!A56</f>
        <v>47</v>
      </c>
      <c r="P30" s="3" t="str">
        <f>登録マスターデーター!B56</f>
        <v xml:space="preserve"> </v>
      </c>
      <c r="R30" s="41">
        <f>登録マスターデーター!A83</f>
        <v>73</v>
      </c>
      <c r="S30" s="41" t="str">
        <f>登録マスターデーター!B83</f>
        <v xml:space="preserve"> </v>
      </c>
      <c r="U30" s="41">
        <f>登録マスターデーター!A109</f>
        <v>99</v>
      </c>
      <c r="V30" s="41" t="str">
        <f>登録マスターデーター!B109</f>
        <v xml:space="preserve"> </v>
      </c>
    </row>
    <row r="31" spans="1:25" ht="20.100000000000001" customHeight="1" x14ac:dyDescent="0.2">
      <c r="A31" s="453"/>
      <c r="B31" s="452"/>
      <c r="C31" s="451"/>
      <c r="D31" s="89" t="str">
        <f>IF(E31="","",VLOOKUP(E31,登録マスターデーター!$A$10:$K$125,10,FALSE))</f>
        <v/>
      </c>
      <c r="E31" s="38"/>
      <c r="F31" s="158" t="str">
        <f>IF(E31="","",VLOOKUP(E31,登録マスターデーター!$A$10:$K$125,2,FALSE))</f>
        <v/>
      </c>
      <c r="G31" s="93" t="str">
        <f>IF(E31="","",VLOOKUP(E31,登録マスターデーター!$A$10:$K$125,3,FALSE))</f>
        <v/>
      </c>
      <c r="H31" s="93" t="str">
        <f>IF(E31="","",LOOKUP(E31,登録マスターデーター!$A$10:$B$125,登録マスターデーター!$F$10:$F$125)&amp;" "&amp;LOOKUP(E31,登録マスターデーター!$A$10:$B$125,登録マスターデーター!$G$10:$G$125))</f>
        <v/>
      </c>
      <c r="I31" s="178" t="str">
        <f>IF(E31=""," ",VLOOKUP(E31,登録マスターデーター!$A$10:$K$125,9,FALSE))</f>
        <v xml:space="preserve"> </v>
      </c>
      <c r="J31" s="108" t="str">
        <f t="shared" si="0"/>
        <v/>
      </c>
      <c r="L31" s="3">
        <f>登録マスターデーター!A31</f>
        <v>22</v>
      </c>
      <c r="M31" s="3" t="str">
        <f>登録マスターデーター!B31</f>
        <v xml:space="preserve"> </v>
      </c>
      <c r="O31" s="3">
        <f>登録マスターデーター!A57</f>
        <v>48</v>
      </c>
      <c r="P31" s="3" t="str">
        <f>登録マスターデーター!B57</f>
        <v xml:space="preserve"> </v>
      </c>
      <c r="R31" s="41">
        <f>登録マスターデーター!A84</f>
        <v>74</v>
      </c>
      <c r="S31" s="41" t="str">
        <f>登録マスターデーター!B84</f>
        <v xml:space="preserve"> </v>
      </c>
      <c r="U31" s="41">
        <f>登録マスターデーター!A110</f>
        <v>100</v>
      </c>
      <c r="V31" s="41" t="str">
        <f>登録マスターデーター!B110</f>
        <v xml:space="preserve"> </v>
      </c>
    </row>
    <row r="32" spans="1:25" ht="20.100000000000001" customHeight="1" x14ac:dyDescent="0.2">
      <c r="A32" s="453">
        <v>12</v>
      </c>
      <c r="B32" s="452"/>
      <c r="C32" s="450"/>
      <c r="D32" s="92" t="str">
        <f>IF(E32="","",VLOOKUP(E32,登録マスターデーター!$A$10:$K$125,10,FALSE))</f>
        <v/>
      </c>
      <c r="E32" s="36"/>
      <c r="F32" s="157" t="str">
        <f>IF(E32="","",VLOOKUP(E32,登録マスターデーター!$A$10:$K$125,2,FALSE))</f>
        <v/>
      </c>
      <c r="G32" s="91" t="str">
        <f>IF(E32="","",VLOOKUP(E32,登録マスターデーター!$A$10:$K$125,3,FALSE))</f>
        <v/>
      </c>
      <c r="H32" s="91" t="str">
        <f>IF(E32="","",LOOKUP(E32,登録マスターデーター!$A$10:$B$125,登録マスターデーター!$F$10:$F$125)&amp;" "&amp;LOOKUP(E32,登録マスターデーター!$A$10:$B$125,登録マスターデーター!$G$10:$G$125))</f>
        <v/>
      </c>
      <c r="I32" s="177" t="str">
        <f>IF(E32=""," ",VLOOKUP(E32,登録マスターデーター!$A$10:$K$125,9,FALSE))</f>
        <v xml:space="preserve"> </v>
      </c>
      <c r="J32" s="107" t="str">
        <f t="shared" si="0"/>
        <v/>
      </c>
      <c r="L32" s="3">
        <f>登録マスターデーター!A32</f>
        <v>23</v>
      </c>
      <c r="M32" s="3" t="str">
        <f>登録マスターデーター!B32</f>
        <v xml:space="preserve"> </v>
      </c>
      <c r="O32" s="3">
        <f>登録マスターデーター!A58</f>
        <v>49</v>
      </c>
      <c r="P32" s="3" t="str">
        <f>登録マスターデーター!B58</f>
        <v xml:space="preserve"> </v>
      </c>
      <c r="R32" s="41">
        <f>登録マスターデーター!A85</f>
        <v>75</v>
      </c>
      <c r="S32" s="41" t="str">
        <f>登録マスターデーター!B85</f>
        <v xml:space="preserve"> </v>
      </c>
      <c r="U32" s="41">
        <f>登録マスターデーター!A111</f>
        <v>101</v>
      </c>
      <c r="V32" s="41" t="str">
        <f>登録マスターデーター!B111</f>
        <v xml:space="preserve"> </v>
      </c>
    </row>
    <row r="33" spans="1:22" ht="20.100000000000001" customHeight="1" x14ac:dyDescent="0.2">
      <c r="A33" s="453"/>
      <c r="B33" s="452"/>
      <c r="C33" s="451"/>
      <c r="D33" s="89" t="str">
        <f>IF(E33="","",VLOOKUP(E33,登録マスターデーター!$A$10:$K$125,10,FALSE))</f>
        <v/>
      </c>
      <c r="E33" s="38"/>
      <c r="F33" s="158" t="str">
        <f>IF(E33="","",VLOOKUP(E33,登録マスターデーター!$A$10:$K$125,2,FALSE))</f>
        <v/>
      </c>
      <c r="G33" s="93" t="str">
        <f>IF(E33="","",VLOOKUP(E33,登録マスターデーター!$A$10:$K$125,3,FALSE))</f>
        <v/>
      </c>
      <c r="H33" s="93" t="str">
        <f>IF(E33="","",LOOKUP(E33,登録マスターデーター!$A$10:$B$125,登録マスターデーター!$F$10:$F$125)&amp;" "&amp;LOOKUP(E33,登録マスターデーター!$A$10:$B$125,登録マスターデーター!$G$10:$G$125))</f>
        <v/>
      </c>
      <c r="I33" s="178" t="str">
        <f>IF(E33=""," ",VLOOKUP(E33,登録マスターデーター!$A$10:$K$125,9,FALSE))</f>
        <v xml:space="preserve"> </v>
      </c>
      <c r="J33" s="108" t="str">
        <f t="shared" si="0"/>
        <v/>
      </c>
      <c r="L33" s="3">
        <f>登録マスターデーター!A33</f>
        <v>24</v>
      </c>
      <c r="M33" s="3" t="str">
        <f>登録マスターデーター!B33</f>
        <v xml:space="preserve"> </v>
      </c>
      <c r="O33" s="3">
        <f>登録マスターデーター!A59</f>
        <v>50</v>
      </c>
      <c r="P33" s="3" t="str">
        <f>登録マスターデーター!B59</f>
        <v xml:space="preserve"> </v>
      </c>
      <c r="R33" s="41">
        <f>登録マスターデーター!A86</f>
        <v>76</v>
      </c>
      <c r="S33" s="41" t="str">
        <f>登録マスターデーター!B86</f>
        <v xml:space="preserve"> </v>
      </c>
      <c r="U33" s="41">
        <f>登録マスターデーター!A112</f>
        <v>102</v>
      </c>
      <c r="V33" s="41" t="str">
        <f>登録マスターデーター!B112</f>
        <v xml:space="preserve"> </v>
      </c>
    </row>
    <row r="34" spans="1:22" ht="20.100000000000001" customHeight="1" x14ac:dyDescent="0.2">
      <c r="A34" s="453">
        <v>13</v>
      </c>
      <c r="B34" s="452"/>
      <c r="C34" s="450"/>
      <c r="D34" s="92" t="str">
        <f>IF(E34="","",VLOOKUP(E34,登録マスターデーター!$A$10:$K$125,10,FALSE))</f>
        <v/>
      </c>
      <c r="E34" s="36"/>
      <c r="F34" s="157" t="str">
        <f>IF(E34="","",VLOOKUP(E34,登録マスターデーター!$A$10:$K$125,2,FALSE))</f>
        <v/>
      </c>
      <c r="G34" s="91" t="str">
        <f>IF(E34="","",VLOOKUP(E34,登録マスターデーター!$A$10:$K$125,3,FALSE))</f>
        <v/>
      </c>
      <c r="H34" s="91" t="str">
        <f>IF(E34="","",LOOKUP(E34,登録マスターデーター!$A$10:$B$125,登録マスターデーター!$F$10:$F$125)&amp;" "&amp;LOOKUP(E34,登録マスターデーター!$A$10:$B$125,登録マスターデーター!$G$10:$G$125))</f>
        <v/>
      </c>
      <c r="I34" s="177" t="str">
        <f>IF(E34=""," ",VLOOKUP(E34,登録マスターデーター!$A$10:$K$125,9,FALSE))</f>
        <v xml:space="preserve"> </v>
      </c>
      <c r="J34" s="107" t="str">
        <f t="shared" si="0"/>
        <v/>
      </c>
      <c r="L34" s="3">
        <f>登録マスターデーター!A34</f>
        <v>25</v>
      </c>
      <c r="M34" s="3" t="str">
        <f>登録マスターデーター!B34</f>
        <v xml:space="preserve"> </v>
      </c>
      <c r="O34" s="3">
        <f>登録マスターデーター!A60</f>
        <v>51</v>
      </c>
      <c r="P34" s="3" t="str">
        <f>登録マスターデーター!B60</f>
        <v xml:space="preserve"> </v>
      </c>
      <c r="R34" s="41">
        <f>登録マスターデーター!A87</f>
        <v>77</v>
      </c>
      <c r="S34" s="41" t="str">
        <f>登録マスターデーター!B87</f>
        <v xml:space="preserve"> </v>
      </c>
      <c r="U34" s="41">
        <f>登録マスターデーター!A113</f>
        <v>103</v>
      </c>
      <c r="V34" s="41" t="str">
        <f>登録マスターデーター!B113</f>
        <v xml:space="preserve"> </v>
      </c>
    </row>
    <row r="35" spans="1:22" ht="20.100000000000001" customHeight="1" thickBot="1" x14ac:dyDescent="0.25">
      <c r="A35" s="453"/>
      <c r="B35" s="454"/>
      <c r="C35" s="455"/>
      <c r="D35" s="106" t="str">
        <f>IF(E35="","",VLOOKUP(E35,登録マスターデーター!$A$10:$K$125,10,FALSE))</f>
        <v/>
      </c>
      <c r="E35" s="48"/>
      <c r="F35" s="159" t="str">
        <f>IF(E35="","",VLOOKUP(E35,登録マスターデーター!$A$10:$K$125,2,FALSE))</f>
        <v/>
      </c>
      <c r="G35" s="98" t="str">
        <f>IF(E35="","",VLOOKUP(E35,登録マスターデーター!$A$10:$K$125,3,FALSE))</f>
        <v/>
      </c>
      <c r="H35" s="98" t="str">
        <f>IF(E35="","",LOOKUP(E35,登録マスターデーター!$A$10:$B$125,登録マスターデーター!$F$10:$F$125)&amp;" "&amp;LOOKUP(E35,登録マスターデーター!$A$10:$B$125,登録マスターデーター!$G$10:$G$125))</f>
        <v/>
      </c>
      <c r="I35" s="179" t="str">
        <f>IF(E35=""," ",VLOOKUP(E35,登録マスターデーター!$A$10:$K$125,9,FALSE))</f>
        <v xml:space="preserve"> </v>
      </c>
      <c r="J35" s="109" t="str">
        <f t="shared" si="0"/>
        <v/>
      </c>
      <c r="L35" s="3">
        <f>登録マスターデーター!A35</f>
        <v>26</v>
      </c>
      <c r="M35" s="3" t="str">
        <f>登録マスターデーター!B35</f>
        <v xml:space="preserve"> </v>
      </c>
      <c r="O35" s="3">
        <f>登録マスターデーター!A61</f>
        <v>52</v>
      </c>
      <c r="P35" s="3" t="str">
        <f>登録マスターデーター!B61</f>
        <v xml:space="preserve"> </v>
      </c>
      <c r="R35" s="41">
        <f>登録マスターデーター!A88</f>
        <v>78</v>
      </c>
      <c r="S35" s="41" t="str">
        <f>登録マスターデーター!B88</f>
        <v xml:space="preserve"> </v>
      </c>
      <c r="U35" s="41">
        <f>登録マスターデーター!A114</f>
        <v>104</v>
      </c>
      <c r="V35" s="41" t="str">
        <f>登録マスターデーター!B114</f>
        <v xml:space="preserve"> </v>
      </c>
    </row>
    <row r="37" spans="1:22" ht="7.5" customHeight="1" x14ac:dyDescent="0.2"/>
    <row r="38" spans="1:22" ht="18" customHeight="1" x14ac:dyDescent="0.2">
      <c r="B38" s="441" t="s">
        <v>22</v>
      </c>
      <c r="C38" s="441"/>
      <c r="D38" s="441"/>
      <c r="E38" s="347"/>
      <c r="F38" s="447" t="str">
        <f>登録マスターデーター!C2</f>
        <v>あなたの登録団体名</v>
      </c>
      <c r="G38" s="447"/>
      <c r="H38" s="21"/>
      <c r="I38" s="322"/>
    </row>
    <row r="39" spans="1:22" ht="18" customHeight="1" x14ac:dyDescent="0.2">
      <c r="B39" s="441" t="s">
        <v>7</v>
      </c>
      <c r="C39" s="441"/>
      <c r="D39" s="441"/>
      <c r="E39" s="348"/>
      <c r="F39" s="22">
        <f>登録マスターデーター!C3</f>
        <v>0</v>
      </c>
      <c r="G39" s="22"/>
      <c r="H39" s="445" t="s">
        <v>23</v>
      </c>
      <c r="I39" s="323"/>
    </row>
    <row r="40" spans="1:22" ht="18" customHeight="1" x14ac:dyDescent="0.2">
      <c r="B40" s="4" t="s">
        <v>8</v>
      </c>
      <c r="C40" s="441" t="str">
        <f>ASC(登録マスターデーター!C4)</f>
        <v/>
      </c>
      <c r="D40" s="441"/>
      <c r="F40" s="21">
        <f>登録マスターデーター!C5</f>
        <v>0</v>
      </c>
      <c r="G40" s="21"/>
      <c r="H40" s="446"/>
    </row>
    <row r="41" spans="1:22" ht="18" customHeight="1" x14ac:dyDescent="0.2">
      <c r="B41" s="23" t="s">
        <v>24</v>
      </c>
      <c r="C41" s="23"/>
      <c r="D41" s="24" t="s">
        <v>25</v>
      </c>
      <c r="E41" s="24"/>
      <c r="F41" s="21">
        <f>登録マスターデーター!C6</f>
        <v>0</v>
      </c>
      <c r="G41" s="24" t="s">
        <v>55</v>
      </c>
      <c r="H41" s="21" t="str">
        <f>IF(E39="","",VLOOKUP(E39,登録マスターデーター!$A$10:$J$92,33,FALSE))</f>
        <v/>
      </c>
    </row>
    <row r="42" spans="1:22" ht="15" customHeight="1" x14ac:dyDescent="0.2">
      <c r="B42" s="265" t="s">
        <v>26</v>
      </c>
      <c r="C42" s="265"/>
      <c r="D42" s="134" t="s">
        <v>27</v>
      </c>
      <c r="F42" s="5" t="s">
        <v>28</v>
      </c>
      <c r="G42" s="58"/>
      <c r="H42" s="7" t="str">
        <f>"）　　　"</f>
        <v>）　　　</v>
      </c>
      <c r="I42" s="153">
        <f>2500*G42</f>
        <v>0</v>
      </c>
      <c r="J42" s="7" t="s">
        <v>9</v>
      </c>
    </row>
    <row r="43" spans="1:22" ht="15" customHeight="1" x14ac:dyDescent="0.2">
      <c r="B43" s="25" t="s">
        <v>26</v>
      </c>
      <c r="C43" s="25"/>
      <c r="D43" s="4" t="s">
        <v>29</v>
      </c>
      <c r="F43" s="5" t="s">
        <v>30</v>
      </c>
      <c r="G43" s="58"/>
      <c r="H43" s="7" t="str">
        <f>"）　　　"</f>
        <v>）　　　</v>
      </c>
      <c r="I43" s="153">
        <f>5000*G43</f>
        <v>0</v>
      </c>
      <c r="J43" s="7" t="s">
        <v>9</v>
      </c>
    </row>
    <row r="44" spans="1:22" ht="15" customHeight="1" x14ac:dyDescent="0.2">
      <c r="B44" s="4" t="s">
        <v>31</v>
      </c>
      <c r="D44" s="4" t="s">
        <v>29</v>
      </c>
      <c r="F44" s="5" t="s">
        <v>30</v>
      </c>
      <c r="G44" s="58"/>
      <c r="H44" s="7" t="str">
        <f>"）　　　"</f>
        <v>）　　　</v>
      </c>
      <c r="I44" s="153">
        <f>5000*G44</f>
        <v>0</v>
      </c>
      <c r="J44" s="7" t="s">
        <v>9</v>
      </c>
    </row>
    <row r="45" spans="1:22" ht="15" customHeight="1" x14ac:dyDescent="0.2">
      <c r="B45" s="134" t="s">
        <v>32</v>
      </c>
      <c r="C45" s="265"/>
      <c r="D45" s="134" t="s">
        <v>27</v>
      </c>
      <c r="F45" s="5" t="s">
        <v>33</v>
      </c>
      <c r="G45" s="58"/>
      <c r="H45" s="7" t="str">
        <f>"）　　　"</f>
        <v>）　　　</v>
      </c>
      <c r="I45" s="153">
        <f>1500*G45</f>
        <v>0</v>
      </c>
      <c r="J45" s="7" t="s">
        <v>9</v>
      </c>
    </row>
    <row r="46" spans="1:22" ht="15" customHeight="1" thickBot="1" x14ac:dyDescent="0.25">
      <c r="B46" s="4" t="s">
        <v>32</v>
      </c>
      <c r="C46" s="39"/>
      <c r="D46" s="37" t="s">
        <v>29</v>
      </c>
      <c r="E46" s="37"/>
      <c r="F46" s="27" t="s">
        <v>34</v>
      </c>
      <c r="G46" s="59"/>
      <c r="H46" s="7" t="str">
        <f>"）　　　"</f>
        <v>）　　　</v>
      </c>
      <c r="I46" s="180">
        <f>3000*G46</f>
        <v>0</v>
      </c>
      <c r="J46" s="29" t="s">
        <v>9</v>
      </c>
    </row>
    <row r="47" spans="1:22" ht="15" customHeight="1" thickTop="1" x14ac:dyDescent="0.2">
      <c r="B47" s="456" t="s">
        <v>453</v>
      </c>
      <c r="C47" s="457"/>
      <c r="D47" s="457"/>
      <c r="E47" s="457"/>
      <c r="F47" s="457"/>
      <c r="H47" s="31" t="s">
        <v>35</v>
      </c>
      <c r="I47" s="154">
        <f>SUM(I42:I46)</f>
        <v>0</v>
      </c>
      <c r="J47" s="33" t="s">
        <v>9</v>
      </c>
    </row>
    <row r="48" spans="1:22" ht="15.9" customHeight="1" thickBot="1" x14ac:dyDescent="0.25">
      <c r="B48" s="7" t="s">
        <v>36</v>
      </c>
      <c r="C48" s="7"/>
    </row>
    <row r="49" spans="2:10" ht="15.9" customHeight="1" thickTop="1" thickBot="1" x14ac:dyDescent="0.25">
      <c r="B49" s="358" t="s">
        <v>546</v>
      </c>
      <c r="C49" s="354" t="s">
        <v>547</v>
      </c>
      <c r="D49" s="442" t="s">
        <v>54</v>
      </c>
      <c r="E49" s="443"/>
      <c r="F49" s="444"/>
      <c r="H49" s="34" t="s">
        <v>37</v>
      </c>
      <c r="I49" s="392"/>
      <c r="J49" s="21" t="s">
        <v>9</v>
      </c>
    </row>
    <row r="50" spans="2:10" ht="13.8" thickTop="1" x14ac:dyDescent="0.2"/>
  </sheetData>
  <sheetProtection password="CC5B" sheet="1" objects="1" scenarios="1" formatCells="0"/>
  <mergeCells count="51">
    <mergeCell ref="D49:F49"/>
    <mergeCell ref="A34:A35"/>
    <mergeCell ref="B34:B35"/>
    <mergeCell ref="C34:C35"/>
    <mergeCell ref="A30:A31"/>
    <mergeCell ref="B30:B31"/>
    <mergeCell ref="C30:C31"/>
    <mergeCell ref="A32:A33"/>
    <mergeCell ref="B47:F47"/>
    <mergeCell ref="A26:A27"/>
    <mergeCell ref="B26:B27"/>
    <mergeCell ref="A24:A25"/>
    <mergeCell ref="B24:B25"/>
    <mergeCell ref="C32:C33"/>
    <mergeCell ref="A28:A29"/>
    <mergeCell ref="B28:B29"/>
    <mergeCell ref="C28:C29"/>
    <mergeCell ref="C24:C25"/>
    <mergeCell ref="C26:C27"/>
    <mergeCell ref="B32:B33"/>
    <mergeCell ref="A22:A23"/>
    <mergeCell ref="A20:A21"/>
    <mergeCell ref="A18:A19"/>
    <mergeCell ref="B18:B19"/>
    <mergeCell ref="B20:B21"/>
    <mergeCell ref="A1:J1"/>
    <mergeCell ref="B10:B11"/>
    <mergeCell ref="B12:B13"/>
    <mergeCell ref="B16:B17"/>
    <mergeCell ref="F2:J2"/>
    <mergeCell ref="A14:A15"/>
    <mergeCell ref="C14:C15"/>
    <mergeCell ref="C12:C13"/>
    <mergeCell ref="B14:B15"/>
    <mergeCell ref="C10:C11"/>
    <mergeCell ref="C16:C17"/>
    <mergeCell ref="A10:A11"/>
    <mergeCell ref="A12:A13"/>
    <mergeCell ref="A16:A17"/>
    <mergeCell ref="I4:J5"/>
    <mergeCell ref="B6:G7"/>
    <mergeCell ref="C8:G8"/>
    <mergeCell ref="B38:D38"/>
    <mergeCell ref="B39:D39"/>
    <mergeCell ref="H39:H40"/>
    <mergeCell ref="C40:D40"/>
    <mergeCell ref="F38:G38"/>
    <mergeCell ref="C20:C21"/>
    <mergeCell ref="C22:C23"/>
    <mergeCell ref="C18:C19"/>
    <mergeCell ref="B22:B23"/>
  </mergeCells>
  <phoneticPr fontId="3"/>
  <dataValidations count="2">
    <dataValidation type="list" allowBlank="1" showInputMessage="1" promptTitle="種目" prompt="種目を選択して下さい" sqref="B10:B35" xr:uid="{00000000-0002-0000-0300-000000000000}">
      <formula1>"　,MD,WD,30MD,30WD,35MD,35WD,40MD,40WD,45MD,45WD,50MD,50WD,55MD,55WD,60MD,60WD,65MD,65WD,70MD,70WD,75MD,75WD,X,30X,35X,40X,45X,50X,55X,60X,65X,70X,75X,"</formula1>
    </dataValidation>
    <dataValidation type="list" allowBlank="1" showInputMessage="1" prompt="領収書の有無を選択！" sqref="D49" xr:uid="{00000000-0002-0000-0300-000001000000}">
      <formula1>"　,発行をお願いします。,必要ありません。"</formula1>
    </dataValidation>
  </dataValidations>
  <printOptions horizontalCentered="1"/>
  <pageMargins left="0.59055118110236227" right="0.59055118110236227" top="0.59055118110236227" bottom="0.59055118110236227" header="0.51181102362204722" footer="0.51181102362204722"/>
  <pageSetup paperSize="9" scale="89" orientation="portrait" horizontalDpi="4294967294"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5"/>
    <pageSetUpPr fitToPage="1"/>
  </sheetPr>
  <dimension ref="A1:Y50"/>
  <sheetViews>
    <sheetView showZeros="0" workbookViewId="0">
      <selection activeCell="M5" sqref="M5"/>
    </sheetView>
  </sheetViews>
  <sheetFormatPr defaultColWidth="9" defaultRowHeight="13.2" x14ac:dyDescent="0.2"/>
  <cols>
    <col min="1" max="1" width="2.88671875" style="3" customWidth="1"/>
    <col min="2" max="2" width="12.21875" style="4" customWidth="1"/>
    <col min="3" max="3" width="3.6640625" style="4" customWidth="1"/>
    <col min="4" max="4" width="5.6640625" style="4" customWidth="1"/>
    <col min="5" max="5" width="3" style="4" customWidth="1"/>
    <col min="6" max="6" width="16.88671875" style="7" customWidth="1"/>
    <col min="7" max="7" width="20.109375" style="7" customWidth="1"/>
    <col min="8" max="8" width="21" style="7" customWidth="1"/>
    <col min="9" max="9" width="10.88671875" style="130" customWidth="1"/>
    <col min="10" max="10" width="7.109375" style="4" customWidth="1"/>
    <col min="11" max="11" width="9" style="3"/>
    <col min="12" max="12" width="4.6640625" style="3" customWidth="1"/>
    <col min="13" max="13" width="12.77734375" style="3" customWidth="1"/>
    <col min="14" max="14" width="2.33203125" style="3" customWidth="1"/>
    <col min="15" max="15" width="4.6640625" style="3" customWidth="1"/>
    <col min="16" max="16" width="12.77734375" style="3" customWidth="1"/>
    <col min="17" max="17" width="2.33203125" style="3" customWidth="1"/>
    <col min="18" max="18" width="4.6640625" style="3" customWidth="1"/>
    <col min="19" max="19" width="12.77734375" style="3" customWidth="1"/>
    <col min="20" max="20" width="1.88671875" style="3" customWidth="1"/>
    <col min="21" max="21" width="4.6640625" style="3" customWidth="1"/>
    <col min="22" max="22" width="12.6640625" style="3" customWidth="1"/>
    <col min="23" max="23" width="1.88671875" style="3" customWidth="1"/>
    <col min="24" max="16384" width="9" style="3"/>
  </cols>
  <sheetData>
    <row r="1" spans="1:25" ht="21" customHeight="1" x14ac:dyDescent="0.2">
      <c r="A1" s="433" t="str">
        <f>'個人戦申込用（県協会）1枚目'!A1:J1</f>
        <v>第７６回兵庫県民体育大会　参加申込書</v>
      </c>
      <c r="B1" s="433"/>
      <c r="C1" s="433"/>
      <c r="D1" s="433"/>
      <c r="E1" s="433"/>
      <c r="F1" s="433"/>
      <c r="G1" s="433"/>
      <c r="H1" s="433"/>
      <c r="I1" s="433"/>
      <c r="J1" s="433"/>
    </row>
    <row r="2" spans="1:25" x14ac:dyDescent="0.2">
      <c r="D2" s="9"/>
      <c r="E2" s="9"/>
      <c r="F2" s="434" t="s">
        <v>40</v>
      </c>
      <c r="G2" s="434"/>
      <c r="H2" s="434"/>
      <c r="I2" s="434"/>
      <c r="J2" s="434"/>
    </row>
    <row r="3" spans="1:25" ht="12.9" customHeight="1" thickBot="1" x14ac:dyDescent="0.25">
      <c r="B3" s="8" t="s">
        <v>10</v>
      </c>
      <c r="C3" s="8"/>
      <c r="D3" s="9"/>
      <c r="E3" s="9"/>
      <c r="G3" s="10"/>
    </row>
    <row r="4" spans="1:25" ht="12.9" customHeight="1" x14ac:dyDescent="0.2">
      <c r="B4" s="257" t="s">
        <v>429</v>
      </c>
      <c r="C4" s="11"/>
      <c r="D4" s="9"/>
      <c r="E4" s="9"/>
      <c r="F4" s="8"/>
      <c r="G4" s="12"/>
      <c r="H4" s="12"/>
      <c r="I4" s="435" t="s">
        <v>432</v>
      </c>
      <c r="J4" s="436"/>
    </row>
    <row r="5" spans="1:25" ht="12.9" customHeight="1" thickBot="1" x14ac:dyDescent="0.25">
      <c r="B5" s="11" t="s">
        <v>430</v>
      </c>
      <c r="C5" s="11"/>
      <c r="D5" s="9"/>
      <c r="E5" s="9"/>
      <c r="F5" s="8"/>
      <c r="G5" s="12"/>
      <c r="H5" s="12"/>
      <c r="I5" s="437"/>
      <c r="J5" s="438"/>
    </row>
    <row r="6" spans="1:25" ht="12.9" customHeight="1" x14ac:dyDescent="0.2">
      <c r="B6" s="439" t="s">
        <v>431</v>
      </c>
      <c r="C6" s="440"/>
      <c r="D6" s="440"/>
      <c r="E6" s="440"/>
      <c r="F6" s="440"/>
      <c r="G6" s="440"/>
      <c r="H6" s="8"/>
    </row>
    <row r="7" spans="1:25" ht="12.9" customHeight="1" x14ac:dyDescent="0.2">
      <c r="B7" s="440"/>
      <c r="C7" s="440"/>
      <c r="D7" s="440"/>
      <c r="E7" s="440"/>
      <c r="F7" s="440"/>
      <c r="G7" s="440"/>
      <c r="H7" s="13" t="s">
        <v>11</v>
      </c>
      <c r="I7" s="342">
        <f>登録マスターデーター!L4</f>
        <v>44652</v>
      </c>
    </row>
    <row r="8" spans="1:25" ht="30" customHeight="1" thickBot="1" x14ac:dyDescent="0.25">
      <c r="B8" s="14" t="s">
        <v>20</v>
      </c>
      <c r="C8" s="448" t="s">
        <v>457</v>
      </c>
      <c r="D8" s="449"/>
      <c r="E8" s="449"/>
      <c r="F8" s="449"/>
      <c r="G8" s="449"/>
      <c r="H8" s="15" t="s">
        <v>13</v>
      </c>
      <c r="I8" s="181" t="s">
        <v>38</v>
      </c>
      <c r="K8" s="17" t="s">
        <v>14</v>
      </c>
    </row>
    <row r="9" spans="1:25" ht="24.9" customHeight="1" x14ac:dyDescent="0.2">
      <c r="B9" s="139" t="s">
        <v>15</v>
      </c>
      <c r="C9" s="43" t="s">
        <v>39</v>
      </c>
      <c r="D9" s="44" t="s">
        <v>16</v>
      </c>
      <c r="E9" s="124" t="s">
        <v>116</v>
      </c>
      <c r="F9" s="46" t="s">
        <v>17</v>
      </c>
      <c r="G9" s="46" t="s">
        <v>42</v>
      </c>
      <c r="H9" s="45" t="s">
        <v>21</v>
      </c>
      <c r="I9" s="43" t="s">
        <v>18</v>
      </c>
      <c r="J9" s="47" t="s">
        <v>19</v>
      </c>
      <c r="L9" s="123" t="s">
        <v>117</v>
      </c>
      <c r="S9" s="3" t="str">
        <f>登録マスターデーター!B72</f>
        <v xml:space="preserve"> </v>
      </c>
    </row>
    <row r="10" spans="1:25" ht="20.100000000000001" customHeight="1" x14ac:dyDescent="0.2">
      <c r="A10" s="453">
        <v>14</v>
      </c>
      <c r="B10" s="452"/>
      <c r="C10" s="450"/>
      <c r="D10" s="92" t="str">
        <f>IF(E10="","",VLOOKUP(E10,登録マスターデーター!$A$10:$K$125,10,FALSE))</f>
        <v/>
      </c>
      <c r="E10" s="36"/>
      <c r="F10" s="157" t="str">
        <f>IF(E10="","",VLOOKUP(E10,登録マスターデーター!$A$10:$K$125,2,FALSE))</f>
        <v/>
      </c>
      <c r="G10" s="91" t="str">
        <f>IF(E10="","",VLOOKUP(E10,登録マスターデーター!$A$10:$K$125,3,FALSE))</f>
        <v/>
      </c>
      <c r="H10" s="91" t="str">
        <f>IF(E10="","",LOOKUP(E10,登録マスターデーター!$A$10:$B$125,[3]L6ーター!$F$6:$F$121)&amp;" "&amp;LOOKUP(E10,登録マスターデーター!$A$10:$B$125,登録マスターデーター!$G$10:$G$125))</f>
        <v/>
      </c>
      <c r="I10" s="177" t="str">
        <f>IF(E10=""," ",VLOOKUP(E10,登録マスターデーター!$A$10:$K$125,9,FALSE))</f>
        <v xml:space="preserve"> </v>
      </c>
      <c r="J10" s="107" t="str">
        <f>IF(I10=" ","",DATEDIF(I10,$I$7,"Y")&amp;"歳")</f>
        <v/>
      </c>
      <c r="L10" s="3">
        <f>登録マスターデーター!A10</f>
        <v>1</v>
      </c>
      <c r="M10" s="3" t="str">
        <f>登録マスターデーター!B10</f>
        <v xml:space="preserve"> </v>
      </c>
      <c r="O10" s="3">
        <f>登録マスターデーター!A36</f>
        <v>27</v>
      </c>
      <c r="P10" s="3" t="str">
        <f>登録マスターデーター!B36</f>
        <v xml:space="preserve"> </v>
      </c>
      <c r="R10" s="3">
        <f>登録マスターデーター!A62</f>
        <v>53</v>
      </c>
      <c r="S10" s="3" t="str">
        <f>登録マスターデーター!B62</f>
        <v xml:space="preserve"> </v>
      </c>
      <c r="U10" s="41">
        <f>登録マスターデーター!A89</f>
        <v>79</v>
      </c>
      <c r="V10" s="41" t="str">
        <f>登録マスターデーター!B89</f>
        <v xml:space="preserve"> </v>
      </c>
      <c r="X10" s="41">
        <f>登録マスターデーター!A115</f>
        <v>105</v>
      </c>
      <c r="Y10" s="41" t="str">
        <f>登録マスターデーター!B115</f>
        <v xml:space="preserve"> </v>
      </c>
    </row>
    <row r="11" spans="1:25" ht="20.100000000000001" customHeight="1" x14ac:dyDescent="0.2">
      <c r="A11" s="453"/>
      <c r="B11" s="452"/>
      <c r="C11" s="451"/>
      <c r="D11" s="89" t="str">
        <f>IF(E11="","",VLOOKUP(E11,登録マスターデーター!$A$10:$K$125,10,FALSE))</f>
        <v/>
      </c>
      <c r="E11" s="38"/>
      <c r="F11" s="158" t="str">
        <f>IF(E11="","",VLOOKUP(E11,登録マスターデーター!$A$10:$K$125,2,FALSE))</f>
        <v/>
      </c>
      <c r="G11" s="93" t="str">
        <f>IF(E11="","",VLOOKUP(E11,登録マスターデーター!$A$10:$K$125,3,FALSE))</f>
        <v/>
      </c>
      <c r="H11" s="93" t="str">
        <f>IF(E11="","",LOOKUP(E11,登録マスターデーター!$A$10:$B$125,登録マスターデーター!$F$10:$F$125)&amp;" "&amp;LOOKUP(E11,登録マスターデーター!$A$10:$B$125,登録マスターデーター!$G$10:$G$125))</f>
        <v/>
      </c>
      <c r="I11" s="178" t="str">
        <f>IF(E11=""," ",VLOOKUP(E11,登録マスターデーター!$A$10:$K$125,9,FALSE))</f>
        <v xml:space="preserve"> </v>
      </c>
      <c r="J11" s="108" t="str">
        <f>IF(I11=" ","",DATEDIF(I11,$I$7,"Y")&amp;"歳")</f>
        <v/>
      </c>
      <c r="L11" s="3">
        <f>登録マスターデーター!A11</f>
        <v>2</v>
      </c>
      <c r="M11" s="3" t="str">
        <f>登録マスターデーター!B11</f>
        <v xml:space="preserve"> </v>
      </c>
      <c r="O11" s="3">
        <f>登録マスターデーター!A37</f>
        <v>28</v>
      </c>
      <c r="P11" s="3" t="str">
        <f>登録マスターデーター!B37</f>
        <v xml:space="preserve"> </v>
      </c>
      <c r="R11" s="3">
        <f>登録マスターデーター!A63</f>
        <v>54</v>
      </c>
      <c r="S11" s="3" t="str">
        <f>登録マスターデーター!B63</f>
        <v xml:space="preserve"> </v>
      </c>
      <c r="U11" s="41">
        <f>登録マスターデーター!A90</f>
        <v>80</v>
      </c>
      <c r="V11" s="41" t="str">
        <f>登録マスターデーター!B90</f>
        <v xml:space="preserve"> </v>
      </c>
      <c r="X11" s="41">
        <f>登録マスターデーター!A116</f>
        <v>106</v>
      </c>
      <c r="Y11" s="41" t="str">
        <f>登録マスターデーター!B116</f>
        <v xml:space="preserve"> </v>
      </c>
    </row>
    <row r="12" spans="1:25" ht="20.100000000000001" customHeight="1" x14ac:dyDescent="0.2">
      <c r="A12" s="453">
        <v>15</v>
      </c>
      <c r="B12" s="452"/>
      <c r="C12" s="450"/>
      <c r="D12" s="92" t="str">
        <f>IF(E12="","",VLOOKUP(E12,登録マスターデーター!$A$10:$K$125,10,FALSE))</f>
        <v/>
      </c>
      <c r="E12" s="36"/>
      <c r="F12" s="157" t="str">
        <f>IF(E12="","",VLOOKUP(E12,登録マスターデーター!$A$10:$K$125,2,FALSE))</f>
        <v/>
      </c>
      <c r="G12" s="91" t="str">
        <f>IF(E12="","",VLOOKUP(E12,登録マスターデーター!$A$10:$K$125,3,FALSE))</f>
        <v/>
      </c>
      <c r="H12" s="91" t="str">
        <f>IF(E12="","",LOOKUP(E12,登録マスターデーター!$A$10:$B$125,登録マスターデーター!$F$10:$F$125)&amp;" "&amp;LOOKUP(E12,登録マスターデーター!$A$10:$B$125,登録マスターデーター!$G$10:$G$125))</f>
        <v/>
      </c>
      <c r="I12" s="177" t="str">
        <f>IF(E12=""," ",VLOOKUP(E12,登録マスターデーター!$A$10:$K$125,9,FALSE))</f>
        <v xml:space="preserve"> </v>
      </c>
      <c r="J12" s="107" t="str">
        <f t="shared" ref="J12:J35" si="0">IF(I12=" ","",DATEDIF(I12,$I$7,"Y")&amp;"歳")</f>
        <v/>
      </c>
      <c r="L12" s="3">
        <f>登録マスターデーター!A12</f>
        <v>3</v>
      </c>
      <c r="M12" s="3" t="str">
        <f>登録マスターデーター!B12</f>
        <v xml:space="preserve"> </v>
      </c>
      <c r="O12" s="3">
        <f>登録マスターデーター!A38</f>
        <v>29</v>
      </c>
      <c r="P12" s="3" t="str">
        <f>登録マスターデーター!B38</f>
        <v xml:space="preserve"> </v>
      </c>
      <c r="R12" s="3">
        <f>登録マスターデーター!A64</f>
        <v>55</v>
      </c>
      <c r="S12" s="3" t="str">
        <f>登録マスターデーター!B64</f>
        <v xml:space="preserve"> </v>
      </c>
      <c r="U12" s="41">
        <f>登録マスターデーター!A91</f>
        <v>81</v>
      </c>
      <c r="V12" s="41" t="str">
        <f>登録マスターデーター!B91</f>
        <v xml:space="preserve"> </v>
      </c>
      <c r="X12" s="41">
        <f>登録マスターデーター!A117</f>
        <v>107</v>
      </c>
      <c r="Y12" s="41" t="str">
        <f>登録マスターデーター!B117</f>
        <v xml:space="preserve"> </v>
      </c>
    </row>
    <row r="13" spans="1:25" ht="20.100000000000001" customHeight="1" x14ac:dyDescent="0.2">
      <c r="A13" s="453"/>
      <c r="B13" s="452"/>
      <c r="C13" s="451"/>
      <c r="D13" s="89" t="str">
        <f>IF(E13="","",VLOOKUP(E13,登録マスターデーター!$A$10:$K$125,10,FALSE))</f>
        <v/>
      </c>
      <c r="E13" s="38"/>
      <c r="F13" s="158" t="str">
        <f>IF(E13="","",VLOOKUP(E13,登録マスターデーター!$A$10:$K$125,2,FALSE))</f>
        <v/>
      </c>
      <c r="G13" s="93" t="str">
        <f>IF(E13="","",VLOOKUP(E13,登録マスターデーター!$A$10:$K$125,3,FALSE))</f>
        <v/>
      </c>
      <c r="H13" s="93" t="str">
        <f>IF(E13="","",LOOKUP(E13,登録マスターデーター!$A$10:$B$125,登録マスターデーター!$F$10:$F$125)&amp;" "&amp;LOOKUP(E13,登録マスターデーター!$A$10:$B$125,登録マスターデーター!$G$10:$G$125))</f>
        <v/>
      </c>
      <c r="I13" s="178" t="str">
        <f>IF(E13=""," ",VLOOKUP(E13,登録マスターデーター!$A$10:$K$125,9,FALSE))</f>
        <v xml:space="preserve"> </v>
      </c>
      <c r="J13" s="108" t="str">
        <f t="shared" si="0"/>
        <v/>
      </c>
      <c r="L13" s="3">
        <f>登録マスターデーター!A13</f>
        <v>4</v>
      </c>
      <c r="M13" s="3" t="str">
        <f>登録マスターデーター!B13</f>
        <v xml:space="preserve"> </v>
      </c>
      <c r="O13" s="3">
        <f>登録マスターデーター!A39</f>
        <v>30</v>
      </c>
      <c r="P13" s="3" t="str">
        <f>登録マスターデーター!B39</f>
        <v xml:space="preserve"> </v>
      </c>
      <c r="R13" s="3">
        <f>登録マスターデーター!A65</f>
        <v>56</v>
      </c>
      <c r="S13" s="3" t="str">
        <f>登録マスターデーター!B65</f>
        <v xml:space="preserve"> </v>
      </c>
      <c r="U13" s="41">
        <f>登録マスターデーター!A92</f>
        <v>82</v>
      </c>
      <c r="V13" s="41" t="str">
        <f>登録マスターデーター!B92</f>
        <v xml:space="preserve"> </v>
      </c>
      <c r="X13" s="41">
        <f>登録マスターデーター!A118</f>
        <v>108</v>
      </c>
      <c r="Y13" s="41" t="str">
        <f>登録マスターデーター!B118</f>
        <v xml:space="preserve"> </v>
      </c>
    </row>
    <row r="14" spans="1:25" ht="20.100000000000001" customHeight="1" x14ac:dyDescent="0.2">
      <c r="A14" s="453">
        <v>16</v>
      </c>
      <c r="B14" s="452"/>
      <c r="C14" s="450"/>
      <c r="D14" s="92" t="str">
        <f>IF(E14="","",VLOOKUP(E14,登録マスターデーター!$A$10:$K$125,10,FALSE))</f>
        <v/>
      </c>
      <c r="E14" s="36"/>
      <c r="F14" s="157" t="str">
        <f>IF(E14="","",VLOOKUP(E14,登録マスターデーター!$A$10:$K$125,2,FALSE))</f>
        <v/>
      </c>
      <c r="G14" s="91" t="str">
        <f>IF(E14="","",VLOOKUP(E14,登録マスターデーター!$A$10:$K$125,3,FALSE))</f>
        <v/>
      </c>
      <c r="H14" s="91" t="str">
        <f>IF(E14="","",LOOKUP(E14,登録マスターデーター!$A$10:$B$125,登録マスターデーター!$F$10:$F$125)&amp;" "&amp;LOOKUP(E14,登録マスターデーター!$A$10:$B$125,登録マスターデーター!$G$10:$G$125))</f>
        <v/>
      </c>
      <c r="I14" s="177" t="str">
        <f>IF(E14=""," ",VLOOKUP(E14,登録マスターデーター!$A$10:$K$125,9,FALSE))</f>
        <v xml:space="preserve"> </v>
      </c>
      <c r="J14" s="107" t="str">
        <f t="shared" si="0"/>
        <v/>
      </c>
      <c r="L14" s="3">
        <f>登録マスターデーター!A14</f>
        <v>5</v>
      </c>
      <c r="M14" s="3" t="str">
        <f>登録マスターデーター!B14</f>
        <v xml:space="preserve"> </v>
      </c>
      <c r="O14" s="3">
        <f>登録マスターデーター!A40</f>
        <v>31</v>
      </c>
      <c r="P14" s="3" t="str">
        <f>登録マスターデーター!B40</f>
        <v xml:space="preserve"> </v>
      </c>
      <c r="R14" s="3">
        <f>登録マスターデーター!A66</f>
        <v>57</v>
      </c>
      <c r="S14" s="3" t="str">
        <f>登録マスターデーター!B66</f>
        <v xml:space="preserve"> </v>
      </c>
      <c r="U14" s="41">
        <f>登録マスターデーター!A93</f>
        <v>83</v>
      </c>
      <c r="V14" s="41" t="str">
        <f>登録マスターデーター!B93</f>
        <v xml:space="preserve"> </v>
      </c>
      <c r="X14" s="41">
        <f>登録マスターデーター!A119</f>
        <v>109</v>
      </c>
      <c r="Y14" s="41" t="str">
        <f>登録マスターデーター!B119</f>
        <v xml:space="preserve"> </v>
      </c>
    </row>
    <row r="15" spans="1:25" ht="20.100000000000001" customHeight="1" x14ac:dyDescent="0.2">
      <c r="A15" s="453"/>
      <c r="B15" s="452"/>
      <c r="C15" s="451"/>
      <c r="D15" s="89" t="str">
        <f>IF(E15="","",VLOOKUP(E15,登録マスターデーター!$A$10:$K$125,10,FALSE))</f>
        <v/>
      </c>
      <c r="E15" s="38"/>
      <c r="F15" s="158" t="str">
        <f>IF(E15="","",VLOOKUP(E15,登録マスターデーター!$A$10:$K$125,2,FALSE))</f>
        <v/>
      </c>
      <c r="G15" s="93" t="str">
        <f>IF(E15="","",VLOOKUP(E15,登録マスターデーター!$A$10:$K$125,3,FALSE))</f>
        <v/>
      </c>
      <c r="H15" s="93" t="str">
        <f>IF(E15="","",LOOKUP(E15,登録マスターデーター!$A$10:$B$125,登録マスターデーター!$F$10:$F$125)&amp;" "&amp;LOOKUP(E15,登録マスターデーター!$A$10:$B$125,登録マスターデーター!$G$10:$G$125))</f>
        <v/>
      </c>
      <c r="I15" s="178" t="str">
        <f>IF(E15=""," ",VLOOKUP(E15,登録マスターデーター!$A$10:$K$125,9,FALSE))</f>
        <v xml:space="preserve"> </v>
      </c>
      <c r="J15" s="108" t="str">
        <f t="shared" si="0"/>
        <v/>
      </c>
      <c r="L15" s="3">
        <f>登録マスターデーター!A15</f>
        <v>6</v>
      </c>
      <c r="M15" s="3" t="str">
        <f>登録マスターデーター!B15</f>
        <v xml:space="preserve"> </v>
      </c>
      <c r="O15" s="3">
        <f>登録マスターデーター!A41</f>
        <v>32</v>
      </c>
      <c r="P15" s="3" t="str">
        <f>登録マスターデーター!B41</f>
        <v xml:space="preserve"> </v>
      </c>
      <c r="R15" s="3">
        <f>登録マスターデーター!A67</f>
        <v>58</v>
      </c>
      <c r="S15" s="3" t="str">
        <f>登録マスターデーター!B67</f>
        <v xml:space="preserve"> </v>
      </c>
      <c r="U15" s="41">
        <f>登録マスターデーター!A94</f>
        <v>84</v>
      </c>
      <c r="V15" s="41" t="str">
        <f>登録マスターデーター!B94</f>
        <v xml:space="preserve"> </v>
      </c>
      <c r="X15" s="41">
        <f>登録マスターデーター!A120</f>
        <v>110</v>
      </c>
      <c r="Y15" s="41" t="str">
        <f>登録マスターデーター!B120</f>
        <v xml:space="preserve"> </v>
      </c>
    </row>
    <row r="16" spans="1:25" ht="20.100000000000001" customHeight="1" x14ac:dyDescent="0.2">
      <c r="A16" s="453">
        <v>17</v>
      </c>
      <c r="B16" s="452"/>
      <c r="C16" s="450"/>
      <c r="D16" s="92" t="str">
        <f>IF(E16="","",VLOOKUP(E16,登録マスターデーター!$A$10:$K$125,10,FALSE))</f>
        <v/>
      </c>
      <c r="E16" s="36"/>
      <c r="F16" s="157" t="str">
        <f>IF(E16="","",VLOOKUP(E16,登録マスターデーター!$A$10:$K$125,2,FALSE))</f>
        <v/>
      </c>
      <c r="G16" s="91" t="str">
        <f>IF(E16="","",VLOOKUP(E16,登録マスターデーター!$A$10:$K$125,3,FALSE))</f>
        <v/>
      </c>
      <c r="H16" s="91" t="str">
        <f>IF(E16="","",LOOKUP(E16,登録マスターデーター!$A$10:$B$125,登録マスターデーター!$F$10:$F$125)&amp;" "&amp;LOOKUP(E16,登録マスターデーター!$A$10:$B$125,登録マスターデーター!$G$10:$G$125))</f>
        <v/>
      </c>
      <c r="I16" s="177" t="str">
        <f>IF(E16=""," ",VLOOKUP(E16,登録マスターデーター!$A$10:$K$125,9,FALSE))</f>
        <v xml:space="preserve"> </v>
      </c>
      <c r="J16" s="107" t="str">
        <f t="shared" si="0"/>
        <v/>
      </c>
      <c r="L16" s="3">
        <f>登録マスターデーター!A16</f>
        <v>7</v>
      </c>
      <c r="M16" s="3" t="str">
        <f>登録マスターデーター!B16</f>
        <v xml:space="preserve"> </v>
      </c>
      <c r="O16" s="3">
        <f>登録マスターデーター!A42</f>
        <v>33</v>
      </c>
      <c r="P16" s="3" t="str">
        <f>登録マスターデーター!B42</f>
        <v xml:space="preserve"> </v>
      </c>
      <c r="R16" s="3">
        <f>登録マスターデーター!A68</f>
        <v>59</v>
      </c>
      <c r="S16" s="3" t="str">
        <f>登録マスターデーター!B68</f>
        <v xml:space="preserve"> </v>
      </c>
      <c r="U16" s="41">
        <f>登録マスターデーター!A95</f>
        <v>85</v>
      </c>
      <c r="V16" s="41" t="str">
        <f>登録マスターデーター!B95</f>
        <v xml:space="preserve"> </v>
      </c>
      <c r="X16" s="41">
        <f>登録マスターデーター!A121</f>
        <v>111</v>
      </c>
      <c r="Y16" s="41" t="str">
        <f>登録マスターデーター!B121</f>
        <v xml:space="preserve"> </v>
      </c>
    </row>
    <row r="17" spans="1:25" ht="20.100000000000001" customHeight="1" x14ac:dyDescent="0.2">
      <c r="A17" s="453"/>
      <c r="B17" s="452"/>
      <c r="C17" s="451"/>
      <c r="D17" s="89" t="str">
        <f>IF(E17="","",VLOOKUP(E17,登録マスターデーター!$A$10:$K$125,10,FALSE))</f>
        <v/>
      </c>
      <c r="E17" s="38"/>
      <c r="F17" s="158" t="str">
        <f>IF(E17="","",VLOOKUP(E17,登録マスターデーター!$A$10:$K$125,2,FALSE))</f>
        <v/>
      </c>
      <c r="G17" s="93" t="str">
        <f>IF(E17="","",VLOOKUP(E17,登録マスターデーター!$A$10:$K$125,3,FALSE))</f>
        <v/>
      </c>
      <c r="H17" s="93" t="str">
        <f>IF(E17="","",LOOKUP(E17,登録マスターデーター!$A$10:$B$125,登録マスターデーター!$F$10:$F$125)&amp;" "&amp;LOOKUP(E17,登録マスターデーター!$A$10:$B$125,登録マスターデーター!$G$10:$G$125))</f>
        <v/>
      </c>
      <c r="I17" s="178" t="str">
        <f>IF(E17=""," ",VLOOKUP(E17,登録マスターデーター!$A$10:$K$125,9,FALSE))</f>
        <v xml:space="preserve"> </v>
      </c>
      <c r="J17" s="108" t="str">
        <f t="shared" si="0"/>
        <v/>
      </c>
      <c r="L17" s="3">
        <f>登録マスターデーター!A17</f>
        <v>8</v>
      </c>
      <c r="M17" s="3" t="str">
        <f>登録マスターデーター!B17</f>
        <v xml:space="preserve"> </v>
      </c>
      <c r="O17" s="3">
        <f>登録マスターデーター!A43</f>
        <v>34</v>
      </c>
      <c r="P17" s="3" t="str">
        <f>登録マスターデーター!B43</f>
        <v xml:space="preserve"> </v>
      </c>
      <c r="R17" s="3">
        <f>登録マスターデーター!A69</f>
        <v>60</v>
      </c>
      <c r="S17" s="3" t="str">
        <f>登録マスターデーター!B69</f>
        <v xml:space="preserve"> </v>
      </c>
      <c r="U17" s="41">
        <f>登録マスターデーター!A96</f>
        <v>86</v>
      </c>
      <c r="V17" s="41" t="str">
        <f>登録マスターデーター!B96</f>
        <v xml:space="preserve"> </v>
      </c>
      <c r="X17" s="41">
        <f>登録マスターデーター!A122</f>
        <v>112</v>
      </c>
      <c r="Y17" s="41" t="str">
        <f>登録マスターデーター!B122</f>
        <v xml:space="preserve"> </v>
      </c>
    </row>
    <row r="18" spans="1:25" ht="20.100000000000001" customHeight="1" x14ac:dyDescent="0.2">
      <c r="A18" s="453">
        <v>18</v>
      </c>
      <c r="B18" s="452"/>
      <c r="C18" s="450"/>
      <c r="D18" s="92" t="str">
        <f>IF(E18="","",VLOOKUP(E18,登録マスターデーター!$A$10:$K$125,10,FALSE))</f>
        <v/>
      </c>
      <c r="E18" s="36"/>
      <c r="F18" s="157" t="str">
        <f>IF(E18="","",VLOOKUP(E18,登録マスターデーター!$A$10:$K$125,2,FALSE))</f>
        <v/>
      </c>
      <c r="G18" s="91" t="str">
        <f>IF(E18="","",VLOOKUP(E18,登録マスターデーター!$A$10:$K$125,3,FALSE))</f>
        <v/>
      </c>
      <c r="H18" s="91" t="str">
        <f>IF(E18="","",LOOKUP(E18,登録マスターデーター!$A$10:$B$125,登録マスターデーター!$F$10:$F$125)&amp;" "&amp;LOOKUP(E18,登録マスターデーター!$A$10:$B$125,登録マスターデーター!$G$10:$G$125))</f>
        <v/>
      </c>
      <c r="I18" s="177" t="str">
        <f>IF(E18=""," ",VLOOKUP(E18,登録マスターデーター!$A$10:$K$125,9,FALSE))</f>
        <v xml:space="preserve"> </v>
      </c>
      <c r="J18" s="107" t="str">
        <f t="shared" si="0"/>
        <v/>
      </c>
      <c r="L18" s="3">
        <f>登録マスターデーター!A18</f>
        <v>9</v>
      </c>
      <c r="M18" s="3" t="str">
        <f>登録マスターデーター!B18</f>
        <v xml:space="preserve"> </v>
      </c>
      <c r="O18" s="3">
        <f>登録マスターデーター!A44</f>
        <v>35</v>
      </c>
      <c r="P18" s="3" t="str">
        <f>登録マスターデーター!B44</f>
        <v xml:space="preserve"> </v>
      </c>
      <c r="R18" s="3">
        <f>登録マスターデーター!A70</f>
        <v>61</v>
      </c>
      <c r="S18" s="3" t="str">
        <f>登録マスターデーター!B70</f>
        <v xml:space="preserve"> </v>
      </c>
      <c r="U18" s="41">
        <f>登録マスターデーター!A97</f>
        <v>87</v>
      </c>
      <c r="V18" s="41" t="str">
        <f>登録マスターデーター!B97</f>
        <v xml:space="preserve"> </v>
      </c>
      <c r="X18" s="41">
        <f>登録マスターデーター!A123</f>
        <v>113</v>
      </c>
      <c r="Y18" s="41" t="str">
        <f>登録マスターデーター!B123</f>
        <v xml:space="preserve"> </v>
      </c>
    </row>
    <row r="19" spans="1:25" ht="20.100000000000001" customHeight="1" x14ac:dyDescent="0.2">
      <c r="A19" s="453"/>
      <c r="B19" s="452"/>
      <c r="C19" s="451"/>
      <c r="D19" s="89" t="str">
        <f>IF(E19="","",VLOOKUP(E19,登録マスターデーター!$A$10:$K$125,10,FALSE))</f>
        <v/>
      </c>
      <c r="E19" s="38"/>
      <c r="F19" s="158" t="str">
        <f>IF(E19="","",VLOOKUP(E19,登録マスターデーター!$A$10:$K$125,2,FALSE))</f>
        <v/>
      </c>
      <c r="G19" s="93" t="str">
        <f>IF(E19="","",VLOOKUP(E19,登録マスターデーター!$A$10:$K$125,3,FALSE))</f>
        <v/>
      </c>
      <c r="H19" s="93" t="str">
        <f>IF(E19="","",LOOKUP(E19,登録マスターデーター!$A$10:$B$125,登録マスターデーター!$F$10:$F$125)&amp;" "&amp;LOOKUP(E19,登録マスターデーター!$A$10:$B$125,登録マスターデーター!$G$10:$G$125))</f>
        <v/>
      </c>
      <c r="I19" s="178" t="str">
        <f>IF(E19=""," ",VLOOKUP(E19,登録マスターデーター!$A$10:$K$125,9,FALSE))</f>
        <v xml:space="preserve"> </v>
      </c>
      <c r="J19" s="108" t="str">
        <f t="shared" si="0"/>
        <v/>
      </c>
      <c r="L19" s="3">
        <f>登録マスターデーター!A19</f>
        <v>10</v>
      </c>
      <c r="M19" s="3" t="str">
        <f>登録マスターデーター!B19</f>
        <v xml:space="preserve"> </v>
      </c>
      <c r="O19" s="3">
        <f>登録マスターデーター!A45</f>
        <v>36</v>
      </c>
      <c r="P19" s="3" t="str">
        <f>登録マスターデーター!B45</f>
        <v xml:space="preserve"> </v>
      </c>
      <c r="R19" s="3">
        <f>登録マスターデーター!A71</f>
        <v>62</v>
      </c>
      <c r="S19" s="3" t="str">
        <f>登録マスターデーター!B71</f>
        <v xml:space="preserve"> </v>
      </c>
      <c r="U19" s="41">
        <f>登録マスターデーター!A98</f>
        <v>88</v>
      </c>
      <c r="V19" s="41" t="str">
        <f>登録マスターデーター!B98</f>
        <v xml:space="preserve"> </v>
      </c>
      <c r="X19" s="41">
        <f>登録マスターデーター!A124</f>
        <v>114</v>
      </c>
      <c r="Y19" s="41" t="str">
        <f>登録マスターデーター!B124</f>
        <v xml:space="preserve"> </v>
      </c>
    </row>
    <row r="20" spans="1:25" ht="20.100000000000001" customHeight="1" x14ac:dyDescent="0.2">
      <c r="A20" s="453">
        <v>19</v>
      </c>
      <c r="B20" s="452"/>
      <c r="C20" s="450"/>
      <c r="D20" s="92" t="str">
        <f>IF(E20="","",VLOOKUP(E20,登録マスターデーター!$A$10:$K$125,10,FALSE))</f>
        <v/>
      </c>
      <c r="E20" s="36"/>
      <c r="F20" s="157" t="str">
        <f>IF(E20="","",VLOOKUP(E20,登録マスターデーター!$A$10:$K$125,2,FALSE))</f>
        <v/>
      </c>
      <c r="G20" s="91" t="str">
        <f>IF(E20="","",VLOOKUP(E20,登録マスターデーター!$A$10:$K$125,3,FALSE))</f>
        <v/>
      </c>
      <c r="H20" s="91" t="str">
        <f>IF(E20="","",LOOKUP(E20,登録マスターデーター!$A$10:$B$125,登録マスターデーター!$F$10:$F$125)&amp;" "&amp;LOOKUP(E20,登録マスターデーター!$A$10:$B$125,登録マスターデーター!$G$10:$G$125))</f>
        <v/>
      </c>
      <c r="I20" s="177" t="str">
        <f>IF(E20=""," ",VLOOKUP(E20,登録マスターデーター!$A$10:$K$125,9,FALSE))</f>
        <v xml:space="preserve"> </v>
      </c>
      <c r="J20" s="107" t="str">
        <f t="shared" si="0"/>
        <v/>
      </c>
      <c r="L20" s="3">
        <f>登録マスターデーター!A20</f>
        <v>11</v>
      </c>
      <c r="M20" s="3" t="str">
        <f>登録マスターデーター!B20</f>
        <v xml:space="preserve"> </v>
      </c>
      <c r="O20" s="3">
        <f>登録マスターデーター!A46</f>
        <v>37</v>
      </c>
      <c r="P20" s="3" t="str">
        <f>登録マスターデーター!B46</f>
        <v xml:space="preserve"> </v>
      </c>
      <c r="R20" s="3">
        <f>登録マスターデーター!A72</f>
        <v>63</v>
      </c>
      <c r="S20" s="3" t="str">
        <f>登録マスターデーター!B72</f>
        <v xml:space="preserve"> </v>
      </c>
      <c r="U20" s="41">
        <f>登録マスターデーター!A99</f>
        <v>89</v>
      </c>
      <c r="V20" s="41" t="str">
        <f>登録マスターデーター!B99</f>
        <v xml:space="preserve"> </v>
      </c>
      <c r="X20" s="41">
        <f>登録マスターデーター!A125</f>
        <v>115</v>
      </c>
      <c r="Y20" s="41" t="str">
        <f>登録マスターデーター!B125</f>
        <v xml:space="preserve"> </v>
      </c>
    </row>
    <row r="21" spans="1:25" ht="20.100000000000001" customHeight="1" x14ac:dyDescent="0.2">
      <c r="A21" s="453"/>
      <c r="B21" s="452"/>
      <c r="C21" s="451"/>
      <c r="D21" s="89" t="str">
        <f>IF(E21="","",VLOOKUP(E21,登録マスターデーター!$A$10:$K$125,10,FALSE))</f>
        <v/>
      </c>
      <c r="E21" s="38"/>
      <c r="F21" s="158" t="str">
        <f>IF(E21="","",VLOOKUP(E21,登録マスターデーター!$A$10:$K$125,2,FALSE))</f>
        <v/>
      </c>
      <c r="G21" s="93" t="str">
        <f>IF(E21="","",VLOOKUP(E21,登録マスターデーター!$A$10:$K$125,3,FALSE))</f>
        <v/>
      </c>
      <c r="H21" s="93" t="str">
        <f>IF(E21="","",LOOKUP(E21,登録マスターデーター!$A$10:$B$125,登録マスターデーター!$F$10:$F$125)&amp;" "&amp;LOOKUP(E21,登録マスターデーター!$A$10:$B$125,登録マスターデーター!$G$10:$G$125))</f>
        <v/>
      </c>
      <c r="I21" s="178" t="str">
        <f>IF(E21=""," ",VLOOKUP(E21,登録マスターデーター!$A$10:$K$125,9,FALSE))</f>
        <v xml:space="preserve"> </v>
      </c>
      <c r="J21" s="108" t="str">
        <f t="shared" si="0"/>
        <v/>
      </c>
      <c r="L21" s="3">
        <f>登録マスターデーター!A21</f>
        <v>12</v>
      </c>
      <c r="M21" s="3" t="str">
        <f>登録マスターデーター!B21</f>
        <v xml:space="preserve"> </v>
      </c>
      <c r="O21" s="3">
        <f>登録マスターデーター!A47</f>
        <v>38</v>
      </c>
      <c r="P21" s="3" t="str">
        <f>登録マスターデーター!B47</f>
        <v xml:space="preserve"> </v>
      </c>
      <c r="R21" s="3">
        <f>登録マスターデーター!A73</f>
        <v>64</v>
      </c>
      <c r="S21" s="3" t="str">
        <f>登録マスターデーター!B73</f>
        <v xml:space="preserve"> </v>
      </c>
      <c r="U21" s="41">
        <f>登録マスターデーター!A100</f>
        <v>90</v>
      </c>
      <c r="V21" s="41" t="str">
        <f>登録マスターデーター!B100</f>
        <v xml:space="preserve"> </v>
      </c>
    </row>
    <row r="22" spans="1:25" ht="20.100000000000001" customHeight="1" x14ac:dyDescent="0.2">
      <c r="A22" s="453">
        <v>20</v>
      </c>
      <c r="B22" s="452"/>
      <c r="C22" s="450"/>
      <c r="D22" s="92" t="str">
        <f>IF(E22="","",VLOOKUP(E22,登録マスターデーター!$A$10:$K$125,10,FALSE))</f>
        <v/>
      </c>
      <c r="E22" s="36"/>
      <c r="F22" s="157" t="str">
        <f>IF(E22="","",VLOOKUP(E22,登録マスターデーター!$A$10:$K$125,2,FALSE))</f>
        <v/>
      </c>
      <c r="G22" s="91" t="str">
        <f>IF(E22="","",VLOOKUP(E22,登録マスターデーター!$A$10:$K$125,3,FALSE))</f>
        <v/>
      </c>
      <c r="H22" s="91" t="str">
        <f>IF(E22="","",LOOKUP(E22,登録マスターデーター!$A$10:$B$125,登録マスターデーター!$F$10:$F$125)&amp;" "&amp;LOOKUP(E22,登録マスターデーター!$A$10:$B$125,登録マスターデーター!$G$10:$G$125))</f>
        <v/>
      </c>
      <c r="I22" s="177" t="str">
        <f>IF(E22=""," ",VLOOKUP(E22,登録マスターデーター!$A$10:$K$125,9,FALSE))</f>
        <v xml:space="preserve"> </v>
      </c>
      <c r="J22" s="107" t="str">
        <f t="shared" si="0"/>
        <v/>
      </c>
      <c r="L22" s="3">
        <f>登録マスターデーター!A22</f>
        <v>13</v>
      </c>
      <c r="M22" s="3" t="str">
        <f>登録マスターデーター!B22</f>
        <v xml:space="preserve"> </v>
      </c>
      <c r="O22" s="3">
        <f>登録マスターデーター!A48</f>
        <v>39</v>
      </c>
      <c r="P22" s="3" t="str">
        <f>登録マスターデーター!B48</f>
        <v xml:space="preserve"> </v>
      </c>
      <c r="R22" s="3">
        <f>登録マスターデーター!A74</f>
        <v>65</v>
      </c>
      <c r="S22" s="3" t="str">
        <f>登録マスターデーター!B74</f>
        <v xml:space="preserve"> </v>
      </c>
      <c r="U22" s="41">
        <f>登録マスターデーター!A101</f>
        <v>91</v>
      </c>
      <c r="V22" s="41" t="str">
        <f>登録マスターデーター!B101</f>
        <v xml:space="preserve"> </v>
      </c>
    </row>
    <row r="23" spans="1:25" ht="20.100000000000001" customHeight="1" x14ac:dyDescent="0.2">
      <c r="A23" s="453"/>
      <c r="B23" s="452"/>
      <c r="C23" s="451"/>
      <c r="D23" s="89" t="str">
        <f>IF(E23="","",VLOOKUP(E23,登録マスターデーター!$A$10:$K$125,10,FALSE))</f>
        <v/>
      </c>
      <c r="E23" s="38"/>
      <c r="F23" s="158" t="str">
        <f>IF(E23="","",VLOOKUP(E23,登録マスターデーター!$A$10:$K$125,2,FALSE))</f>
        <v/>
      </c>
      <c r="G23" s="93" t="str">
        <f>IF(E23="","",VLOOKUP(E23,登録マスターデーター!$A$10:$K$125,3,FALSE))</f>
        <v/>
      </c>
      <c r="H23" s="93" t="str">
        <f>IF(E23="","",LOOKUP(E23,登録マスターデーター!$A$10:$B$125,登録マスターデーター!$F$10:$F$125)&amp;" "&amp;LOOKUP(E23,登録マスターデーター!$A$10:$B$125,登録マスターデーター!$G$10:$G$125))</f>
        <v/>
      </c>
      <c r="I23" s="178" t="str">
        <f>IF(E23=""," ",VLOOKUP(E23,登録マスターデーター!$A$10:$K$125,9,FALSE))</f>
        <v xml:space="preserve"> </v>
      </c>
      <c r="J23" s="108" t="str">
        <f t="shared" si="0"/>
        <v/>
      </c>
      <c r="L23" s="3">
        <f>登録マスターデーター!A23</f>
        <v>14</v>
      </c>
      <c r="M23" s="3" t="str">
        <f>登録マスターデーター!B23</f>
        <v xml:space="preserve"> </v>
      </c>
      <c r="O23" s="3">
        <f>登録マスターデーター!A49</f>
        <v>40</v>
      </c>
      <c r="P23" s="3" t="str">
        <f>登録マスターデーター!B49</f>
        <v xml:space="preserve"> </v>
      </c>
      <c r="R23" s="3">
        <f>登録マスターデーター!A75</f>
        <v>66</v>
      </c>
      <c r="S23" s="3" t="str">
        <f>登録マスターデーター!B75</f>
        <v xml:space="preserve"> </v>
      </c>
      <c r="U23" s="41">
        <f>登録マスターデーター!A102</f>
        <v>92</v>
      </c>
      <c r="V23" s="41" t="str">
        <f>登録マスターデーター!B102</f>
        <v xml:space="preserve"> </v>
      </c>
    </row>
    <row r="24" spans="1:25" ht="20.100000000000001" customHeight="1" x14ac:dyDescent="0.2">
      <c r="A24" s="453">
        <v>21</v>
      </c>
      <c r="B24" s="452"/>
      <c r="C24" s="450"/>
      <c r="D24" s="92" t="str">
        <f>IF(E24="","",VLOOKUP(E24,登録マスターデーター!$A$10:$K$125,10,FALSE))</f>
        <v/>
      </c>
      <c r="E24" s="36"/>
      <c r="F24" s="157" t="str">
        <f>IF(E24="","",VLOOKUP(E24,登録マスターデーター!$A$10:$K$125,2,FALSE))</f>
        <v/>
      </c>
      <c r="G24" s="91" t="str">
        <f>IF(E24="","",VLOOKUP(E24,登録マスターデーター!$A$10:$K$125,3,FALSE))</f>
        <v/>
      </c>
      <c r="H24" s="91" t="str">
        <f>IF(E24="","",LOOKUP(E24,登録マスターデーター!$A$10:$B$125,登録マスターデーター!$F$10:$F$125)&amp;" "&amp;LOOKUP(E24,登録マスターデーター!$A$10:$B$125,登録マスターデーター!$G$10:$G$125))</f>
        <v/>
      </c>
      <c r="I24" s="177" t="str">
        <f>IF(E24=""," ",VLOOKUP(E24,登録マスターデーター!$A$10:$K$125,9,FALSE))</f>
        <v xml:space="preserve"> </v>
      </c>
      <c r="J24" s="107" t="str">
        <f t="shared" si="0"/>
        <v/>
      </c>
      <c r="L24" s="3">
        <f>登録マスターデーター!A24</f>
        <v>15</v>
      </c>
      <c r="M24" s="3" t="str">
        <f>登録マスターデーター!B24</f>
        <v xml:space="preserve"> </v>
      </c>
      <c r="O24" s="3">
        <f>登録マスターデーター!A50</f>
        <v>41</v>
      </c>
      <c r="P24" s="3" t="str">
        <f>登録マスターデーター!B50</f>
        <v xml:space="preserve"> </v>
      </c>
      <c r="R24" s="3">
        <f>登録マスターデーター!A76</f>
        <v>67</v>
      </c>
      <c r="S24" s="3" t="str">
        <f>登録マスターデーター!B76</f>
        <v xml:space="preserve"> </v>
      </c>
      <c r="U24" s="41">
        <f>登録マスターデーター!A103</f>
        <v>93</v>
      </c>
      <c r="V24" s="41" t="str">
        <f>登録マスターデーター!B103</f>
        <v xml:space="preserve"> </v>
      </c>
    </row>
    <row r="25" spans="1:25" ht="20.100000000000001" customHeight="1" x14ac:dyDescent="0.2">
      <c r="A25" s="453"/>
      <c r="B25" s="452"/>
      <c r="C25" s="451"/>
      <c r="D25" s="89" t="str">
        <f>IF(E25="","",VLOOKUP(E25,登録マスターデーター!$A$10:$K$125,10,FALSE))</f>
        <v/>
      </c>
      <c r="E25" s="38"/>
      <c r="F25" s="158" t="str">
        <f>IF(E25="","",VLOOKUP(E25,登録マスターデーター!$A$10:$K$125,2,FALSE))</f>
        <v/>
      </c>
      <c r="G25" s="93" t="str">
        <f>IF(E25="","",VLOOKUP(E25,登録マスターデーター!$A$10:$K$125,3,FALSE))</f>
        <v/>
      </c>
      <c r="H25" s="93" t="str">
        <f>IF(E25="","",LOOKUP(E25,登録マスターデーター!$A$10:$B$125,登録マスターデーター!$F$10:$F$125)&amp;" "&amp;LOOKUP(E25,登録マスターデーター!$A$10:$B$125,登録マスターデーター!$G$10:$G$125))</f>
        <v/>
      </c>
      <c r="I25" s="178" t="str">
        <f>IF(E25=""," ",VLOOKUP(E25,登録マスターデーター!$A$10:$K$125,9,FALSE))</f>
        <v xml:space="preserve"> </v>
      </c>
      <c r="J25" s="108" t="str">
        <f t="shared" si="0"/>
        <v/>
      </c>
      <c r="L25" s="3">
        <f>登録マスターデーター!A25</f>
        <v>16</v>
      </c>
      <c r="M25" s="3" t="str">
        <f>登録マスターデーター!B25</f>
        <v xml:space="preserve"> </v>
      </c>
      <c r="O25" s="3">
        <f>登録マスターデーター!A51</f>
        <v>42</v>
      </c>
      <c r="P25" s="3" t="str">
        <f>登録マスターデーター!B51</f>
        <v xml:space="preserve"> </v>
      </c>
      <c r="R25" s="3">
        <f>登録マスターデーター!A77</f>
        <v>68</v>
      </c>
      <c r="S25" s="3" t="str">
        <f>登録マスターデーター!B77</f>
        <v xml:space="preserve"> </v>
      </c>
      <c r="U25" s="41">
        <f>登録マスターデーター!A104</f>
        <v>94</v>
      </c>
      <c r="V25" s="41" t="str">
        <f>登録マスターデーター!B104</f>
        <v xml:space="preserve"> </v>
      </c>
    </row>
    <row r="26" spans="1:25" ht="20.100000000000001" customHeight="1" x14ac:dyDescent="0.2">
      <c r="A26" s="453">
        <v>22</v>
      </c>
      <c r="B26" s="452"/>
      <c r="C26" s="450"/>
      <c r="D26" s="92" t="str">
        <f>IF(E26="","",VLOOKUP(E26,登録マスターデーター!$A$10:$K$125,10,FALSE))</f>
        <v/>
      </c>
      <c r="E26" s="36"/>
      <c r="F26" s="157" t="str">
        <f>IF(E26="","",VLOOKUP(E26,登録マスターデーター!$A$10:$K$125,2,FALSE))</f>
        <v/>
      </c>
      <c r="G26" s="91" t="str">
        <f>IF(E26="","",VLOOKUP(E26,登録マスターデーター!$A$10:$K$125,3,FALSE))</f>
        <v/>
      </c>
      <c r="H26" s="91" t="str">
        <f>IF(E26="","",LOOKUP(E26,登録マスターデーター!$A$10:$B$125,登録マスターデーター!$F$10:$F$125)&amp;" "&amp;LOOKUP(E26,登録マスターデーター!$A$10:$B$125,登録マスターデーター!$G$10:$G$125))</f>
        <v/>
      </c>
      <c r="I26" s="177" t="str">
        <f>IF(E26=""," ",VLOOKUP(E26,登録マスターデーター!$A$10:$K$125,9,FALSE))</f>
        <v xml:space="preserve"> </v>
      </c>
      <c r="J26" s="107" t="str">
        <f t="shared" si="0"/>
        <v/>
      </c>
      <c r="L26" s="3">
        <f>登録マスターデーター!A26</f>
        <v>17</v>
      </c>
      <c r="M26" s="3" t="str">
        <f>登録マスターデーター!B26</f>
        <v xml:space="preserve"> </v>
      </c>
      <c r="O26" s="3">
        <f>登録マスターデーター!A52</f>
        <v>43</v>
      </c>
      <c r="P26" s="3" t="str">
        <f>登録マスターデーター!B52</f>
        <v xml:space="preserve"> </v>
      </c>
      <c r="R26" s="3">
        <f>登録マスターデーター!A78</f>
        <v>69</v>
      </c>
      <c r="S26" s="3" t="str">
        <f>登録マスターデーター!B78</f>
        <v xml:space="preserve"> </v>
      </c>
      <c r="U26" s="41">
        <f>登録マスターデーター!A105</f>
        <v>95</v>
      </c>
      <c r="V26" s="41" t="str">
        <f>登録マスターデーター!B105</f>
        <v xml:space="preserve"> </v>
      </c>
    </row>
    <row r="27" spans="1:25" ht="20.100000000000001" customHeight="1" x14ac:dyDescent="0.2">
      <c r="A27" s="453"/>
      <c r="B27" s="452"/>
      <c r="C27" s="451"/>
      <c r="D27" s="89" t="str">
        <f>IF(E27="","",VLOOKUP(E27,登録マスターデーター!$A$10:$K$125,10,FALSE))</f>
        <v/>
      </c>
      <c r="E27" s="38"/>
      <c r="F27" s="158" t="str">
        <f>IF(E27="","",VLOOKUP(E27,登録マスターデーター!$A$10:$K$125,2,FALSE))</f>
        <v/>
      </c>
      <c r="G27" s="93" t="str">
        <f>IF(E27="","",VLOOKUP(E27,登録マスターデーター!$A$10:$K$125,3,FALSE))</f>
        <v/>
      </c>
      <c r="H27" s="93" t="str">
        <f>IF(E27="","",LOOKUP(E27,登録マスターデーター!$A$10:$B$125,登録マスターデーター!$F$10:$F$125)&amp;" "&amp;LOOKUP(E27,登録マスターデーター!$A$10:$B$125,登録マスターデーター!$G$10:$G$125))</f>
        <v/>
      </c>
      <c r="I27" s="178" t="str">
        <f>IF(E27=""," ",VLOOKUP(E27,登録マスターデーター!$A$10:$K$125,9,FALSE))</f>
        <v xml:space="preserve"> </v>
      </c>
      <c r="J27" s="108" t="str">
        <f t="shared" si="0"/>
        <v/>
      </c>
      <c r="L27" s="3">
        <f>登録マスターデーター!A27</f>
        <v>18</v>
      </c>
      <c r="M27" s="3" t="str">
        <f>登録マスターデーター!B27</f>
        <v xml:space="preserve"> </v>
      </c>
      <c r="O27" s="3">
        <f>登録マスターデーター!A53</f>
        <v>44</v>
      </c>
      <c r="P27" s="3" t="str">
        <f>登録マスターデーター!B53</f>
        <v xml:space="preserve"> </v>
      </c>
      <c r="R27" s="41">
        <f>登録マスターデーター!A80</f>
        <v>70</v>
      </c>
      <c r="S27" s="41" t="str">
        <f>登録マスターデーター!B80</f>
        <v xml:space="preserve"> </v>
      </c>
      <c r="U27" s="41">
        <f>登録マスターデーター!A106</f>
        <v>96</v>
      </c>
      <c r="V27" s="41" t="str">
        <f>登録マスターデーター!B106</f>
        <v xml:space="preserve"> </v>
      </c>
    </row>
    <row r="28" spans="1:25" ht="20.100000000000001" customHeight="1" x14ac:dyDescent="0.2">
      <c r="A28" s="453">
        <v>23</v>
      </c>
      <c r="B28" s="452"/>
      <c r="C28" s="450"/>
      <c r="D28" s="92" t="str">
        <f>IF(E28="","",VLOOKUP(E28,登録マスターデーター!$A$10:$K$125,10,FALSE))</f>
        <v/>
      </c>
      <c r="E28" s="36"/>
      <c r="F28" s="157" t="str">
        <f>IF(E28="","",VLOOKUP(E28,登録マスターデーター!$A$10:$K$125,2,FALSE))</f>
        <v/>
      </c>
      <c r="G28" s="91" t="str">
        <f>IF(E28="","",VLOOKUP(E28,登録マスターデーター!$A$10:$K$125,3,FALSE))</f>
        <v/>
      </c>
      <c r="H28" s="91" t="str">
        <f>IF(E28="","",LOOKUP(E28,登録マスターデーター!$A$10:$B$125,登録マスターデーター!$F$10:$F$125)&amp;" "&amp;LOOKUP(E28,登録マスターデーター!$A$10:$B$125,登録マスターデーター!$G$10:$G$125))</f>
        <v/>
      </c>
      <c r="I28" s="177" t="str">
        <f>IF(E28=""," ",VLOOKUP(E28,登録マスターデーター!$A$10:$K$125,9,FALSE))</f>
        <v xml:space="preserve"> </v>
      </c>
      <c r="J28" s="107" t="str">
        <f t="shared" si="0"/>
        <v/>
      </c>
      <c r="L28" s="3">
        <f>登録マスターデーター!A28</f>
        <v>19</v>
      </c>
      <c r="M28" s="3" t="str">
        <f>登録マスターデーター!B28</f>
        <v xml:space="preserve"> </v>
      </c>
      <c r="O28" s="3">
        <f>登録マスターデーター!A54</f>
        <v>45</v>
      </c>
      <c r="P28" s="3" t="str">
        <f>登録マスターデーター!B54</f>
        <v xml:space="preserve"> </v>
      </c>
      <c r="R28" s="41">
        <f>登録マスターデーター!A81</f>
        <v>71</v>
      </c>
      <c r="S28" s="41" t="str">
        <f>登録マスターデーター!B81</f>
        <v xml:space="preserve"> </v>
      </c>
      <c r="U28" s="41">
        <f>登録マスターデーター!A107</f>
        <v>97</v>
      </c>
      <c r="V28" s="41" t="str">
        <f>登録マスターデーター!B107</f>
        <v xml:space="preserve"> </v>
      </c>
    </row>
    <row r="29" spans="1:25" ht="20.100000000000001" customHeight="1" x14ac:dyDescent="0.2">
      <c r="A29" s="453"/>
      <c r="B29" s="452"/>
      <c r="C29" s="451"/>
      <c r="D29" s="89" t="str">
        <f>IF(E29="","",VLOOKUP(E29,登録マスターデーター!$A$10:$K$125,10,FALSE))</f>
        <v/>
      </c>
      <c r="E29" s="38"/>
      <c r="F29" s="158" t="str">
        <f>IF(E29="","",VLOOKUP(E29,登録マスターデーター!$A$10:$K$125,2,FALSE))</f>
        <v/>
      </c>
      <c r="G29" s="93" t="str">
        <f>IF(E29="","",VLOOKUP(E29,登録マスターデーター!$A$10:$K$125,3,FALSE))</f>
        <v/>
      </c>
      <c r="H29" s="93" t="str">
        <f>IF(E29="","",LOOKUP(E29,登録マスターデーター!$A$10:$B$125,登録マスターデーター!$F$10:$F$125)&amp;" "&amp;LOOKUP(E29,登録マスターデーター!$A$10:$B$125,登録マスターデーター!$G$10:$G$125))</f>
        <v/>
      </c>
      <c r="I29" s="178" t="str">
        <f>IF(E29=""," ",VLOOKUP(E29,登録マスターデーター!$A$10:$K$125,9,FALSE))</f>
        <v xml:space="preserve"> </v>
      </c>
      <c r="J29" s="108" t="str">
        <f t="shared" si="0"/>
        <v/>
      </c>
      <c r="L29" s="3">
        <f>登録マスターデーター!A29</f>
        <v>20</v>
      </c>
      <c r="M29" s="3" t="str">
        <f>登録マスターデーター!B29</f>
        <v xml:space="preserve"> </v>
      </c>
      <c r="O29" s="3">
        <f>登録マスターデーター!A55</f>
        <v>46</v>
      </c>
      <c r="P29" s="3" t="str">
        <f>登録マスターデーター!B55</f>
        <v xml:space="preserve"> </v>
      </c>
      <c r="R29" s="41">
        <f>登録マスターデーター!A82</f>
        <v>72</v>
      </c>
      <c r="S29" s="41" t="str">
        <f>登録マスターデーター!B82</f>
        <v xml:space="preserve"> </v>
      </c>
      <c r="U29" s="41">
        <f>登録マスターデーター!A108</f>
        <v>98</v>
      </c>
      <c r="V29" s="41" t="str">
        <f>登録マスターデーター!B108</f>
        <v xml:space="preserve"> </v>
      </c>
    </row>
    <row r="30" spans="1:25" ht="20.100000000000001" customHeight="1" x14ac:dyDescent="0.2">
      <c r="A30" s="453">
        <v>24</v>
      </c>
      <c r="B30" s="452"/>
      <c r="C30" s="450"/>
      <c r="D30" s="92" t="str">
        <f>IF(E30="","",VLOOKUP(E30,登録マスターデーター!$A$10:$K$125,10,FALSE))</f>
        <v/>
      </c>
      <c r="E30" s="36"/>
      <c r="F30" s="157" t="str">
        <f>IF(E30="","",VLOOKUP(E30,登録マスターデーター!$A$10:$K$125,2,FALSE))</f>
        <v/>
      </c>
      <c r="G30" s="91" t="str">
        <f>IF(E30="","",VLOOKUP(E30,登録マスターデーター!$A$10:$K$125,3,FALSE))</f>
        <v/>
      </c>
      <c r="H30" s="91" t="str">
        <f>IF(E30="","",LOOKUP(E30,登録マスターデーター!$A$10:$B$125,登録マスターデーター!$F$10:$F$125)&amp;" "&amp;LOOKUP(E30,登録マスターデーター!$A$10:$B$125,登録マスターデーター!$G$10:$G$125))</f>
        <v/>
      </c>
      <c r="I30" s="177" t="str">
        <f>IF(E30=""," ",VLOOKUP(E30,登録マスターデーター!$A$10:$K$125,9,FALSE))</f>
        <v xml:space="preserve"> </v>
      </c>
      <c r="J30" s="107" t="str">
        <f t="shared" si="0"/>
        <v/>
      </c>
      <c r="L30" s="3">
        <f>登録マスターデーター!A30</f>
        <v>21</v>
      </c>
      <c r="M30" s="3" t="str">
        <f>登録マスターデーター!B30</f>
        <v xml:space="preserve"> </v>
      </c>
      <c r="O30" s="3">
        <f>登録マスターデーター!A56</f>
        <v>47</v>
      </c>
      <c r="P30" s="3" t="str">
        <f>登録マスターデーター!B56</f>
        <v xml:space="preserve"> </v>
      </c>
      <c r="R30" s="41">
        <f>登録マスターデーター!A83</f>
        <v>73</v>
      </c>
      <c r="S30" s="41" t="str">
        <f>登録マスターデーター!B83</f>
        <v xml:space="preserve"> </v>
      </c>
      <c r="U30" s="41">
        <f>登録マスターデーター!A109</f>
        <v>99</v>
      </c>
      <c r="V30" s="41" t="str">
        <f>登録マスターデーター!B109</f>
        <v xml:space="preserve"> </v>
      </c>
    </row>
    <row r="31" spans="1:25" ht="20.100000000000001" customHeight="1" x14ac:dyDescent="0.2">
      <c r="A31" s="453"/>
      <c r="B31" s="452"/>
      <c r="C31" s="451"/>
      <c r="D31" s="89" t="str">
        <f>IF(E31="","",VLOOKUP(E31,登録マスターデーター!$A$10:$K$125,10,FALSE))</f>
        <v/>
      </c>
      <c r="E31" s="38"/>
      <c r="F31" s="158" t="str">
        <f>IF(E31="","",VLOOKUP(E31,登録マスターデーター!$A$10:$K$125,2,FALSE))</f>
        <v/>
      </c>
      <c r="G31" s="93" t="str">
        <f>IF(E31="","",VLOOKUP(E31,登録マスターデーター!$A$10:$K$125,3,FALSE))</f>
        <v/>
      </c>
      <c r="H31" s="93" t="str">
        <f>IF(E31="","",LOOKUP(E31,登録マスターデーター!$A$10:$B$125,登録マスターデーター!$F$10:$F$125)&amp;" "&amp;LOOKUP(E31,登録マスターデーター!$A$10:$B$125,登録マスターデーター!$G$10:$G$125))</f>
        <v/>
      </c>
      <c r="I31" s="178" t="str">
        <f>IF(E31=""," ",VLOOKUP(E31,登録マスターデーター!$A$10:$K$125,9,FALSE))</f>
        <v xml:space="preserve"> </v>
      </c>
      <c r="J31" s="108" t="str">
        <f t="shared" si="0"/>
        <v/>
      </c>
      <c r="L31" s="3">
        <f>登録マスターデーター!A31</f>
        <v>22</v>
      </c>
      <c r="M31" s="3" t="str">
        <f>登録マスターデーター!B31</f>
        <v xml:space="preserve"> </v>
      </c>
      <c r="O31" s="3">
        <f>登録マスターデーター!A57</f>
        <v>48</v>
      </c>
      <c r="P31" s="3" t="str">
        <f>登録マスターデーター!B57</f>
        <v xml:space="preserve"> </v>
      </c>
      <c r="R31" s="41">
        <f>登録マスターデーター!A84</f>
        <v>74</v>
      </c>
      <c r="S31" s="41" t="str">
        <f>登録マスターデーター!B84</f>
        <v xml:space="preserve"> </v>
      </c>
      <c r="U31" s="41">
        <f>登録マスターデーター!A110</f>
        <v>100</v>
      </c>
      <c r="V31" s="41" t="str">
        <f>登録マスターデーター!B110</f>
        <v xml:space="preserve"> </v>
      </c>
    </row>
    <row r="32" spans="1:25" ht="20.100000000000001" customHeight="1" x14ac:dyDescent="0.2">
      <c r="A32" s="453">
        <v>25</v>
      </c>
      <c r="B32" s="452"/>
      <c r="C32" s="450"/>
      <c r="D32" s="92" t="str">
        <f>IF(E32="","",VLOOKUP(E32,登録マスターデーター!$A$10:$K$125,10,FALSE))</f>
        <v/>
      </c>
      <c r="E32" s="36"/>
      <c r="F32" s="157" t="str">
        <f>IF(E32="","",VLOOKUP(E32,登録マスターデーター!$A$10:$K$125,2,FALSE))</f>
        <v/>
      </c>
      <c r="G32" s="91" t="str">
        <f>IF(E32="","",VLOOKUP(E32,登録マスターデーター!$A$10:$K$125,3,FALSE))</f>
        <v/>
      </c>
      <c r="H32" s="91" t="str">
        <f>IF(E32="","",LOOKUP(E32,登録マスターデーター!$A$10:$B$125,登録マスターデーター!$F$10:$F$125)&amp;" "&amp;LOOKUP(E32,登録マスターデーター!$A$10:$B$125,登録マスターデーター!$G$10:$G$125))</f>
        <v/>
      </c>
      <c r="I32" s="177" t="str">
        <f>IF(E32=""," ",VLOOKUP(E32,登録マスターデーター!$A$10:$K$125,9,FALSE))</f>
        <v xml:space="preserve"> </v>
      </c>
      <c r="J32" s="107" t="str">
        <f t="shared" si="0"/>
        <v/>
      </c>
      <c r="L32" s="3">
        <f>登録マスターデーター!A32</f>
        <v>23</v>
      </c>
      <c r="M32" s="3" t="str">
        <f>登録マスターデーター!B32</f>
        <v xml:space="preserve"> </v>
      </c>
      <c r="O32" s="3">
        <f>登録マスターデーター!A58</f>
        <v>49</v>
      </c>
      <c r="P32" s="3" t="str">
        <f>登録マスターデーター!B58</f>
        <v xml:space="preserve"> </v>
      </c>
      <c r="R32" s="41">
        <f>登録マスターデーター!A85</f>
        <v>75</v>
      </c>
      <c r="S32" s="41" t="str">
        <f>登録マスターデーター!B85</f>
        <v xml:space="preserve"> </v>
      </c>
      <c r="U32" s="41">
        <f>登録マスターデーター!A111</f>
        <v>101</v>
      </c>
      <c r="V32" s="41" t="str">
        <f>登録マスターデーター!B111</f>
        <v xml:space="preserve"> </v>
      </c>
    </row>
    <row r="33" spans="1:22" ht="20.100000000000001" customHeight="1" x14ac:dyDescent="0.2">
      <c r="A33" s="453"/>
      <c r="B33" s="452"/>
      <c r="C33" s="451"/>
      <c r="D33" s="89" t="str">
        <f>IF(E33="","",VLOOKUP(E33,登録マスターデーター!$A$10:$K$125,10,FALSE))</f>
        <v/>
      </c>
      <c r="E33" s="38"/>
      <c r="F33" s="158" t="str">
        <f>IF(E33="","",VLOOKUP(E33,登録マスターデーター!$A$10:$K$125,2,FALSE))</f>
        <v/>
      </c>
      <c r="G33" s="93" t="str">
        <f>IF(E33="","",VLOOKUP(E33,登録マスターデーター!$A$10:$K$125,3,FALSE))</f>
        <v/>
      </c>
      <c r="H33" s="93" t="str">
        <f>IF(E33="","",LOOKUP(E33,登録マスターデーター!$A$10:$B$125,登録マスターデーター!$F$10:$F$125)&amp;" "&amp;LOOKUP(E33,登録マスターデーター!$A$10:$B$125,登録マスターデーター!$G$10:$G$125))</f>
        <v/>
      </c>
      <c r="I33" s="178" t="str">
        <f>IF(E33=""," ",VLOOKUP(E33,登録マスターデーター!$A$10:$K$125,9,FALSE))</f>
        <v xml:space="preserve"> </v>
      </c>
      <c r="J33" s="108" t="str">
        <f t="shared" si="0"/>
        <v/>
      </c>
      <c r="L33" s="3">
        <f>登録マスターデーター!A33</f>
        <v>24</v>
      </c>
      <c r="M33" s="3" t="str">
        <f>登録マスターデーター!B33</f>
        <v xml:space="preserve"> </v>
      </c>
      <c r="O33" s="3">
        <f>登録マスターデーター!A59</f>
        <v>50</v>
      </c>
      <c r="P33" s="3" t="str">
        <f>登録マスターデーター!B59</f>
        <v xml:space="preserve"> </v>
      </c>
      <c r="R33" s="41">
        <f>登録マスターデーター!A86</f>
        <v>76</v>
      </c>
      <c r="S33" s="41" t="str">
        <f>登録マスターデーター!B86</f>
        <v xml:space="preserve"> </v>
      </c>
      <c r="U33" s="41">
        <f>登録マスターデーター!A112</f>
        <v>102</v>
      </c>
      <c r="V33" s="41" t="str">
        <f>登録マスターデーター!B112</f>
        <v xml:space="preserve"> </v>
      </c>
    </row>
    <row r="34" spans="1:22" ht="20.100000000000001" customHeight="1" x14ac:dyDescent="0.2">
      <c r="A34" s="453">
        <v>26</v>
      </c>
      <c r="B34" s="452"/>
      <c r="C34" s="450"/>
      <c r="D34" s="92" t="str">
        <f>IF(E34="","",VLOOKUP(E34,登録マスターデーター!$A$10:$K$125,10,FALSE))</f>
        <v/>
      </c>
      <c r="E34" s="36"/>
      <c r="F34" s="157" t="str">
        <f>IF(E34="","",VLOOKUP(E34,登録マスターデーター!$A$10:$K$125,2,FALSE))</f>
        <v/>
      </c>
      <c r="G34" s="91" t="str">
        <f>IF(E34="","",VLOOKUP(E34,登録マスターデーター!$A$10:$K$125,3,FALSE))</f>
        <v/>
      </c>
      <c r="H34" s="91" t="str">
        <f>IF(E34="","",LOOKUP(E34,登録マスターデーター!$A$10:$B$125,登録マスターデーター!$F$10:$F$125)&amp;" "&amp;LOOKUP(E34,登録マスターデーター!$A$10:$B$125,登録マスターデーター!$G$10:$G$125))</f>
        <v/>
      </c>
      <c r="I34" s="177" t="str">
        <f>IF(E34=""," ",VLOOKUP(E34,登録マスターデーター!$A$10:$K$125,9,FALSE))</f>
        <v xml:space="preserve"> </v>
      </c>
      <c r="J34" s="107" t="str">
        <f>IF(I34=" ","",DATEDIF(I34,$I$7,"Y")&amp;"歳")</f>
        <v/>
      </c>
      <c r="L34" s="3">
        <f>登録マスターデーター!A34</f>
        <v>25</v>
      </c>
      <c r="M34" s="3" t="str">
        <f>登録マスターデーター!B34</f>
        <v xml:space="preserve"> </v>
      </c>
      <c r="O34" s="3">
        <f>登録マスターデーター!A60</f>
        <v>51</v>
      </c>
      <c r="P34" s="3" t="str">
        <f>登録マスターデーター!B60</f>
        <v xml:space="preserve"> </v>
      </c>
      <c r="R34" s="41">
        <f>登録マスターデーター!A87</f>
        <v>77</v>
      </c>
      <c r="S34" s="41" t="str">
        <f>登録マスターデーター!B87</f>
        <v xml:space="preserve"> </v>
      </c>
      <c r="U34" s="41">
        <f>登録マスターデーター!A113</f>
        <v>103</v>
      </c>
      <c r="V34" s="41" t="str">
        <f>登録マスターデーター!B113</f>
        <v xml:space="preserve"> </v>
      </c>
    </row>
    <row r="35" spans="1:22" ht="20.100000000000001" customHeight="1" thickBot="1" x14ac:dyDescent="0.25">
      <c r="A35" s="453"/>
      <c r="B35" s="454"/>
      <c r="C35" s="455"/>
      <c r="D35" s="106" t="str">
        <f>IF(E35="","",VLOOKUP(E35,登録マスターデーター!$A$10:$K$125,10,FALSE))</f>
        <v/>
      </c>
      <c r="E35" s="48"/>
      <c r="F35" s="159" t="str">
        <f>IF(E35="","",VLOOKUP(E35,登録マスターデーター!$A$10:$K$125,2,FALSE))</f>
        <v/>
      </c>
      <c r="G35" s="98" t="str">
        <f>IF(E35="","",VLOOKUP(E35,登録マスターデーター!$A$10:$K$125,3,FALSE))</f>
        <v/>
      </c>
      <c r="H35" s="98" t="str">
        <f>IF(E35="","",LOOKUP(E35,登録マスターデーター!$A$10:$B$125,登録マスターデーター!$F$10:$F$125)&amp;" "&amp;LOOKUP(E35,登録マスターデーター!$A$10:$B$125,登録マスターデーター!$G$10:$G$125))</f>
        <v/>
      </c>
      <c r="I35" s="179" t="str">
        <f>IF(E35=""," ",VLOOKUP(E35,登録マスターデーター!$A$10:$K$125,9,FALSE))</f>
        <v xml:space="preserve"> </v>
      </c>
      <c r="J35" s="109" t="str">
        <f t="shared" si="0"/>
        <v/>
      </c>
      <c r="L35" s="3">
        <f>登録マスターデーター!A35</f>
        <v>26</v>
      </c>
      <c r="M35" s="3" t="str">
        <f>登録マスターデーター!B35</f>
        <v xml:space="preserve"> </v>
      </c>
      <c r="O35" s="3">
        <f>登録マスターデーター!A61</f>
        <v>52</v>
      </c>
      <c r="P35" s="3" t="str">
        <f>登録マスターデーター!B61</f>
        <v xml:space="preserve"> </v>
      </c>
      <c r="R35" s="41">
        <f>登録マスターデーター!A88</f>
        <v>78</v>
      </c>
      <c r="S35" s="41" t="str">
        <f>登録マスターデーター!B88</f>
        <v xml:space="preserve"> </v>
      </c>
      <c r="U35" s="41">
        <f>登録マスターデーター!A114</f>
        <v>104</v>
      </c>
      <c r="V35" s="41" t="str">
        <f>登録マスターデーター!B114</f>
        <v xml:space="preserve"> </v>
      </c>
    </row>
    <row r="37" spans="1:22" ht="7.5" customHeight="1" x14ac:dyDescent="0.2"/>
    <row r="38" spans="1:22" ht="18" customHeight="1" x14ac:dyDescent="0.2">
      <c r="B38" s="441" t="s">
        <v>22</v>
      </c>
      <c r="C38" s="441"/>
      <c r="D38" s="441"/>
      <c r="E38" s="347"/>
      <c r="F38" s="447" t="str">
        <f>登録マスターデーター!C2</f>
        <v>あなたの登録団体名</v>
      </c>
      <c r="G38" s="447"/>
      <c r="H38" s="21"/>
      <c r="I38" s="322"/>
    </row>
    <row r="39" spans="1:22" ht="18" customHeight="1" x14ac:dyDescent="0.2">
      <c r="B39" s="441" t="s">
        <v>7</v>
      </c>
      <c r="C39" s="441"/>
      <c r="D39" s="441"/>
      <c r="E39" s="348"/>
      <c r="F39" s="22">
        <f>登録マスターデーター!C3</f>
        <v>0</v>
      </c>
      <c r="G39" s="22"/>
      <c r="H39" s="445" t="s">
        <v>23</v>
      </c>
      <c r="I39" s="323"/>
    </row>
    <row r="40" spans="1:22" ht="18" customHeight="1" x14ac:dyDescent="0.2">
      <c r="B40" s="4" t="s">
        <v>8</v>
      </c>
      <c r="C40" s="441" t="str">
        <f>ASC(登録マスターデーター!C4)</f>
        <v/>
      </c>
      <c r="D40" s="441"/>
      <c r="F40" s="21">
        <f>登録マスターデーター!C5</f>
        <v>0</v>
      </c>
      <c r="G40" s="21"/>
      <c r="H40" s="446"/>
    </row>
    <row r="41" spans="1:22" ht="18" customHeight="1" x14ac:dyDescent="0.2">
      <c r="B41" s="23" t="s">
        <v>24</v>
      </c>
      <c r="C41" s="23"/>
      <c r="D41" s="24" t="s">
        <v>25</v>
      </c>
      <c r="E41" s="24"/>
      <c r="F41" s="21">
        <f>登録マスターデーター!C6</f>
        <v>0</v>
      </c>
      <c r="G41" s="24" t="s">
        <v>55</v>
      </c>
      <c r="H41" s="21" t="str">
        <f>IF(E39="","",VLOOKUP(E39,登録マスターデーター!$A$10:$J$92,33,FALSE))</f>
        <v/>
      </c>
    </row>
    <row r="42" spans="1:22" ht="15" customHeight="1" x14ac:dyDescent="0.2">
      <c r="B42" s="265" t="s">
        <v>26</v>
      </c>
      <c r="C42" s="265"/>
      <c r="D42" s="134" t="s">
        <v>27</v>
      </c>
      <c r="F42" s="5" t="s">
        <v>28</v>
      </c>
      <c r="G42" s="58"/>
      <c r="H42" s="7" t="str">
        <f>"）　　　"</f>
        <v>）　　　</v>
      </c>
      <c r="I42" s="153">
        <f>2500*G42</f>
        <v>0</v>
      </c>
      <c r="J42" s="7" t="s">
        <v>9</v>
      </c>
    </row>
    <row r="43" spans="1:22" ht="15" customHeight="1" x14ac:dyDescent="0.2">
      <c r="B43" s="25" t="s">
        <v>26</v>
      </c>
      <c r="C43" s="25"/>
      <c r="D43" s="4" t="s">
        <v>29</v>
      </c>
      <c r="F43" s="5" t="s">
        <v>30</v>
      </c>
      <c r="G43" s="58"/>
      <c r="H43" s="7" t="str">
        <f>"）　　　"</f>
        <v>）　　　</v>
      </c>
      <c r="I43" s="153">
        <f>5000*G43</f>
        <v>0</v>
      </c>
      <c r="J43" s="7" t="s">
        <v>9</v>
      </c>
    </row>
    <row r="44" spans="1:22" ht="15" customHeight="1" x14ac:dyDescent="0.2">
      <c r="B44" s="4" t="s">
        <v>31</v>
      </c>
      <c r="D44" s="4" t="s">
        <v>29</v>
      </c>
      <c r="F44" s="5" t="s">
        <v>30</v>
      </c>
      <c r="G44" s="58"/>
      <c r="H44" s="7" t="str">
        <f>"）　　　"</f>
        <v>）　　　</v>
      </c>
      <c r="I44" s="153">
        <f>5000*G44</f>
        <v>0</v>
      </c>
      <c r="J44" s="7" t="s">
        <v>9</v>
      </c>
    </row>
    <row r="45" spans="1:22" ht="15" customHeight="1" x14ac:dyDescent="0.2">
      <c r="B45" s="134" t="s">
        <v>32</v>
      </c>
      <c r="C45" s="265"/>
      <c r="D45" s="134" t="s">
        <v>27</v>
      </c>
      <c r="F45" s="5" t="s">
        <v>33</v>
      </c>
      <c r="G45" s="58"/>
      <c r="H45" s="7" t="str">
        <f>"）　　　"</f>
        <v>）　　　</v>
      </c>
      <c r="I45" s="153">
        <f>1500*G45</f>
        <v>0</v>
      </c>
      <c r="J45" s="7" t="s">
        <v>9</v>
      </c>
    </row>
    <row r="46" spans="1:22" ht="15" customHeight="1" thickBot="1" x14ac:dyDescent="0.25">
      <c r="B46" s="4" t="s">
        <v>32</v>
      </c>
      <c r="C46" s="39"/>
      <c r="D46" s="37" t="s">
        <v>29</v>
      </c>
      <c r="E46" s="37"/>
      <c r="F46" s="27" t="s">
        <v>34</v>
      </c>
      <c r="G46" s="59"/>
      <c r="H46" s="7" t="str">
        <f>"）　　　"</f>
        <v>）　　　</v>
      </c>
      <c r="I46" s="180">
        <f>3000*G46</f>
        <v>0</v>
      </c>
      <c r="J46" s="29" t="s">
        <v>9</v>
      </c>
    </row>
    <row r="47" spans="1:22" ht="15" customHeight="1" thickTop="1" x14ac:dyDescent="0.2">
      <c r="B47" s="456" t="s">
        <v>453</v>
      </c>
      <c r="C47" s="457"/>
      <c r="D47" s="457"/>
      <c r="E47" s="457"/>
      <c r="F47" s="457"/>
      <c r="H47" s="31" t="s">
        <v>35</v>
      </c>
      <c r="I47" s="154">
        <f>SUM(I42:I46)</f>
        <v>0</v>
      </c>
      <c r="J47" s="33" t="s">
        <v>9</v>
      </c>
      <c r="U47" s="327"/>
      <c r="V47" s="327"/>
    </row>
    <row r="48" spans="1:22" ht="15.9" customHeight="1" thickBot="1" x14ac:dyDescent="0.25">
      <c r="B48" s="7" t="s">
        <v>36</v>
      </c>
      <c r="C48" s="7"/>
      <c r="U48" s="327"/>
      <c r="V48" s="327"/>
    </row>
    <row r="49" spans="2:22" ht="15.9" customHeight="1" thickTop="1" thickBot="1" x14ac:dyDescent="0.25">
      <c r="B49" s="358" t="s">
        <v>546</v>
      </c>
      <c r="C49" s="354" t="s">
        <v>547</v>
      </c>
      <c r="D49" s="442" t="s">
        <v>54</v>
      </c>
      <c r="E49" s="443"/>
      <c r="F49" s="444"/>
      <c r="H49" s="34" t="s">
        <v>37</v>
      </c>
      <c r="I49" s="392"/>
      <c r="J49" s="21" t="s">
        <v>9</v>
      </c>
      <c r="U49" s="327"/>
      <c r="V49" s="327"/>
    </row>
    <row r="50" spans="2:22" ht="13.8" thickTop="1" x14ac:dyDescent="0.2"/>
  </sheetData>
  <sheetProtection password="CC5B" sheet="1" objects="1" scenarios="1" formatCells="0"/>
  <mergeCells count="51">
    <mergeCell ref="D49:F49"/>
    <mergeCell ref="B38:D38"/>
    <mergeCell ref="F38:G38"/>
    <mergeCell ref="B39:D39"/>
    <mergeCell ref="H39:H40"/>
    <mergeCell ref="C40:D40"/>
    <mergeCell ref="B47:F47"/>
    <mergeCell ref="A28:A29"/>
    <mergeCell ref="B28:B29"/>
    <mergeCell ref="C28:C29"/>
    <mergeCell ref="A30:A31"/>
    <mergeCell ref="B30:B31"/>
    <mergeCell ref="C30:C31"/>
    <mergeCell ref="A32:A33"/>
    <mergeCell ref="B32:B33"/>
    <mergeCell ref="C32:C33"/>
    <mergeCell ref="A34:A35"/>
    <mergeCell ref="B34:B35"/>
    <mergeCell ref="C34:C35"/>
    <mergeCell ref="A26:A27"/>
    <mergeCell ref="B26:B27"/>
    <mergeCell ref="C26:C27"/>
    <mergeCell ref="A20:A21"/>
    <mergeCell ref="B20:B21"/>
    <mergeCell ref="C20:C21"/>
    <mergeCell ref="A22:A23"/>
    <mergeCell ref="B22:B23"/>
    <mergeCell ref="C22:C23"/>
    <mergeCell ref="A24:A25"/>
    <mergeCell ref="B24:B25"/>
    <mergeCell ref="C24:C25"/>
    <mergeCell ref="B16:B17"/>
    <mergeCell ref="C16:C17"/>
    <mergeCell ref="A18:A19"/>
    <mergeCell ref="B18:B19"/>
    <mergeCell ref="C18:C19"/>
    <mergeCell ref="A16:A17"/>
    <mergeCell ref="C8:G8"/>
    <mergeCell ref="A1:J1"/>
    <mergeCell ref="F2:J2"/>
    <mergeCell ref="I4:J5"/>
    <mergeCell ref="A10:A11"/>
    <mergeCell ref="B10:B11"/>
    <mergeCell ref="C10:C11"/>
    <mergeCell ref="B6:G7"/>
    <mergeCell ref="A12:A13"/>
    <mergeCell ref="B12:B13"/>
    <mergeCell ref="C12:C13"/>
    <mergeCell ref="A14:A15"/>
    <mergeCell ref="B14:B15"/>
    <mergeCell ref="C14:C15"/>
  </mergeCells>
  <phoneticPr fontId="3"/>
  <dataValidations count="2">
    <dataValidation type="list" allowBlank="1" showInputMessage="1" promptTitle="種目" prompt="種目を選択して下さい" sqref="B10:B35" xr:uid="{00000000-0002-0000-0400-000000000000}">
      <formula1>"　,MD,WD,30MD,30WD,35MD,35WD,40MD,40WD,45MD,45WD,50MD,50WD,55MD,55WD,60MD,60WD,65MD,65WD,70MD,70WD,75MD,75WD,X,30X,35X,40X,45X,50X,55X,60X,65X,70X,75X,"</formula1>
    </dataValidation>
    <dataValidation type="list" allowBlank="1" showInputMessage="1" prompt="領収書の有無を選択！" sqref="D49" xr:uid="{00000000-0002-0000-0400-000001000000}">
      <formula1>"　,発行をお願いします。,必要ありません。"</formula1>
    </dataValidation>
  </dataValidations>
  <printOptions horizontalCentered="1"/>
  <pageMargins left="0.59055118110236227" right="0.59055118110236227" top="0.59055118110236227" bottom="0.59055118110236227" header="0.51181102362204722" footer="0.51181102362204722"/>
  <pageSetup paperSize="9" scale="89" orientation="portrait" horizontalDpi="4294967294"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5"/>
    <pageSetUpPr fitToPage="1"/>
  </sheetPr>
  <dimension ref="A1:Y51"/>
  <sheetViews>
    <sheetView showZeros="0" workbookViewId="0">
      <selection activeCell="M1" sqref="M1"/>
    </sheetView>
  </sheetViews>
  <sheetFormatPr defaultColWidth="9" defaultRowHeight="13.2" x14ac:dyDescent="0.2"/>
  <cols>
    <col min="1" max="1" width="2.88671875" style="3" customWidth="1"/>
    <col min="2" max="2" width="12.21875" style="4" customWidth="1"/>
    <col min="3" max="3" width="3.6640625" style="4" customWidth="1"/>
    <col min="4" max="4" width="5.6640625" style="4" customWidth="1"/>
    <col min="5" max="5" width="3" style="4" customWidth="1"/>
    <col min="6" max="6" width="16.88671875" style="7" customWidth="1"/>
    <col min="7" max="7" width="20.109375" style="7" customWidth="1"/>
    <col min="8" max="8" width="21" style="7" customWidth="1"/>
    <col min="9" max="9" width="10.88671875" style="130" customWidth="1"/>
    <col min="10" max="10" width="7.109375" style="4" customWidth="1"/>
    <col min="11" max="11" width="9" style="3"/>
    <col min="12" max="12" width="4.6640625" style="3" customWidth="1"/>
    <col min="13" max="13" width="12.77734375" style="3" customWidth="1"/>
    <col min="14" max="14" width="2.33203125" style="3" customWidth="1"/>
    <col min="15" max="15" width="4.6640625" style="3" customWidth="1"/>
    <col min="16" max="16" width="12.77734375" style="3" customWidth="1"/>
    <col min="17" max="17" width="2.33203125" style="3" customWidth="1"/>
    <col min="18" max="18" width="4.6640625" style="3" customWidth="1"/>
    <col min="19" max="19" width="12.77734375" style="3" customWidth="1"/>
    <col min="20" max="20" width="2.33203125" style="3" customWidth="1"/>
    <col min="21" max="21" width="4.6640625" style="3" customWidth="1"/>
    <col min="22" max="22" width="12.6640625" style="3" customWidth="1"/>
    <col min="23" max="23" width="1.88671875" style="3" customWidth="1"/>
    <col min="24" max="16384" width="9" style="3"/>
  </cols>
  <sheetData>
    <row r="1" spans="1:25" ht="21" customHeight="1" x14ac:dyDescent="0.2">
      <c r="A1" s="433" t="s">
        <v>601</v>
      </c>
      <c r="B1" s="433"/>
      <c r="C1" s="433"/>
      <c r="D1" s="433"/>
      <c r="E1" s="433"/>
      <c r="F1" s="433"/>
      <c r="G1" s="433"/>
      <c r="H1" s="433"/>
      <c r="I1" s="433"/>
      <c r="J1" s="433"/>
    </row>
    <row r="2" spans="1:25" x14ac:dyDescent="0.2">
      <c r="D2" s="9"/>
      <c r="E2" s="9"/>
      <c r="F2" s="461"/>
      <c r="G2" s="461"/>
      <c r="H2" s="461"/>
      <c r="I2" s="461"/>
      <c r="J2" s="461"/>
    </row>
    <row r="3" spans="1:25" ht="12.9" customHeight="1" thickBot="1" x14ac:dyDescent="0.25">
      <c r="B3" s="8" t="s">
        <v>10</v>
      </c>
      <c r="C3" s="8"/>
      <c r="D3" s="9"/>
      <c r="E3" s="9"/>
      <c r="G3" s="10"/>
    </row>
    <row r="4" spans="1:25" ht="12.9" customHeight="1" x14ac:dyDescent="0.2">
      <c r="B4" s="257" t="s">
        <v>429</v>
      </c>
      <c r="C4" s="11"/>
      <c r="D4" s="9"/>
      <c r="E4" s="9"/>
      <c r="F4" s="8"/>
      <c r="G4" s="12"/>
      <c r="H4" s="12"/>
      <c r="I4" s="435" t="s">
        <v>389</v>
      </c>
      <c r="J4" s="436"/>
    </row>
    <row r="5" spans="1:25" ht="12.9" customHeight="1" thickBot="1" x14ac:dyDescent="0.25">
      <c r="B5" s="11" t="s">
        <v>430</v>
      </c>
      <c r="C5" s="11"/>
      <c r="D5" s="9"/>
      <c r="E5" s="9"/>
      <c r="F5" s="8"/>
      <c r="G5" s="12"/>
      <c r="H5" s="12"/>
      <c r="I5" s="437"/>
      <c r="J5" s="438"/>
    </row>
    <row r="6" spans="1:25" ht="12.9" customHeight="1" x14ac:dyDescent="0.2">
      <c r="B6" s="439" t="s">
        <v>454</v>
      </c>
      <c r="C6" s="440"/>
      <c r="D6" s="440"/>
      <c r="E6" s="440"/>
      <c r="F6" s="440"/>
      <c r="G6" s="440"/>
      <c r="H6" s="8"/>
    </row>
    <row r="7" spans="1:25" ht="12.9" customHeight="1" x14ac:dyDescent="0.2">
      <c r="B7" s="440"/>
      <c r="C7" s="440"/>
      <c r="D7" s="440"/>
      <c r="E7" s="440"/>
      <c r="F7" s="440"/>
      <c r="G7" s="440"/>
      <c r="H7" s="13" t="s">
        <v>11</v>
      </c>
      <c r="I7" s="342">
        <v>44927</v>
      </c>
      <c r="K7" s="135" t="s">
        <v>394</v>
      </c>
    </row>
    <row r="8" spans="1:25" ht="30" customHeight="1" thickBot="1" x14ac:dyDescent="0.25">
      <c r="B8" s="462" t="s">
        <v>456</v>
      </c>
      <c r="C8" s="449"/>
      <c r="D8" s="449"/>
      <c r="E8" s="449"/>
      <c r="F8" s="449"/>
      <c r="G8" s="449"/>
      <c r="H8" s="15" t="s">
        <v>13</v>
      </c>
      <c r="I8" s="181" t="s">
        <v>455</v>
      </c>
      <c r="K8" s="17" t="s">
        <v>14</v>
      </c>
    </row>
    <row r="9" spans="1:25" ht="24.9" customHeight="1" x14ac:dyDescent="0.2">
      <c r="B9" s="139" t="s">
        <v>15</v>
      </c>
      <c r="C9" s="51" t="s">
        <v>39</v>
      </c>
      <c r="D9" s="44" t="s">
        <v>16</v>
      </c>
      <c r="E9" s="124" t="s">
        <v>116</v>
      </c>
      <c r="F9" s="46" t="s">
        <v>17</v>
      </c>
      <c r="G9" s="46" t="s">
        <v>42</v>
      </c>
      <c r="H9" s="45" t="s">
        <v>21</v>
      </c>
      <c r="I9" s="43" t="s">
        <v>18</v>
      </c>
      <c r="J9" s="47" t="s">
        <v>19</v>
      </c>
      <c r="L9" s="123" t="s">
        <v>117</v>
      </c>
      <c r="S9" s="3" t="str">
        <f>登録マスターデーター!B72</f>
        <v xml:space="preserve"> </v>
      </c>
    </row>
    <row r="10" spans="1:25" ht="20.100000000000001" customHeight="1" x14ac:dyDescent="0.2">
      <c r="A10" s="453">
        <v>1</v>
      </c>
      <c r="B10" s="452"/>
      <c r="C10" s="458"/>
      <c r="D10" s="92" t="str">
        <f>IF(E10="","",VLOOKUP(E10,登録マスターデーター!$A$10:$K$125,10,FALSE))</f>
        <v/>
      </c>
      <c r="E10" s="36"/>
      <c r="F10" s="157" t="str">
        <f>IF(E10="","",VLOOKUP(E10,登録マスターデーター!$A$10:$K$125,2,FALSE))</f>
        <v/>
      </c>
      <c r="G10" s="91" t="str">
        <f>IF(E10="","",VLOOKUP(E10,登録マスターデーター!$A$10:$K$125,3,FALSE))</f>
        <v/>
      </c>
      <c r="H10" s="91" t="str">
        <f>IF(E10="","",LOOKUP(E10,登録マスターデーター!$A$10:$B$125,登録マスターデーター!$F$10:$F$125)&amp;" "&amp;LOOKUP(E10,登録マスターデーター!$A$10:$B$125,登録マスターデーター!$G$10:$G$125))</f>
        <v/>
      </c>
      <c r="I10" s="177" t="str">
        <f>IF(E10=""," ",VLOOKUP(E10,登録マスターデーター!$A$10:$K$125,9,FALSE))</f>
        <v xml:space="preserve"> </v>
      </c>
      <c r="J10" s="107" t="str">
        <f t="shared" ref="J10:J35" si="0">IF(I10=" ","",DATEDIF(I10,$I$7,"Y")&amp;"歳")</f>
        <v/>
      </c>
      <c r="L10" s="3">
        <f>登録マスターデーター!A10</f>
        <v>1</v>
      </c>
      <c r="M10" s="3" t="str">
        <f>登録マスターデーター!B10</f>
        <v xml:space="preserve"> </v>
      </c>
      <c r="O10" s="3">
        <f>登録マスターデーター!A36</f>
        <v>27</v>
      </c>
      <c r="P10" s="3" t="str">
        <f>登録マスターデーター!B36</f>
        <v xml:space="preserve"> </v>
      </c>
      <c r="R10" s="3">
        <f>登録マスターデーター!A62</f>
        <v>53</v>
      </c>
      <c r="S10" s="3" t="str">
        <f>登録マスターデーター!B62</f>
        <v xml:space="preserve"> </v>
      </c>
      <c r="U10" s="41">
        <f>登録マスターデーター!A89</f>
        <v>79</v>
      </c>
      <c r="V10" s="41" t="str">
        <f>登録マスターデーター!B89</f>
        <v xml:space="preserve"> </v>
      </c>
      <c r="X10" s="41">
        <f>登録マスターデーター!A115</f>
        <v>105</v>
      </c>
      <c r="Y10" s="41" t="str">
        <f>登録マスターデーター!B115</f>
        <v xml:space="preserve"> </v>
      </c>
    </row>
    <row r="11" spans="1:25" ht="20.100000000000001" customHeight="1" x14ac:dyDescent="0.2">
      <c r="A11" s="453"/>
      <c r="B11" s="452"/>
      <c r="C11" s="460"/>
      <c r="D11" s="89" t="str">
        <f>IF(E11="","",VLOOKUP(E11,登録マスターデーター!$A$10:$K$125,10,FALSE))</f>
        <v/>
      </c>
      <c r="E11" s="38"/>
      <c r="F11" s="158" t="str">
        <f>IF(E11="","",VLOOKUP(E11,登録マスターデーター!$A$10:$K$125,2,FALSE))</f>
        <v/>
      </c>
      <c r="G11" s="93" t="str">
        <f>IF(E11="","",VLOOKUP(E11,登録マスターデーター!$A$10:$K$125,3,FALSE))</f>
        <v/>
      </c>
      <c r="H11" s="93" t="str">
        <f>IF(E11="","",LOOKUP(E11,登録マスターデーター!$A$10:$B$125,登録マスターデーター!$F$10:$F$125)&amp;" "&amp;LOOKUP(E11,登録マスターデーター!$A$10:$B$125,登録マスターデーター!$G$10:$G$125))</f>
        <v/>
      </c>
      <c r="I11" s="178" t="str">
        <f>IF(E11=""," ",VLOOKUP(E11,登録マスターデーター!$A$10:$K$125,9,FALSE))</f>
        <v xml:space="preserve"> </v>
      </c>
      <c r="J11" s="108" t="str">
        <f t="shared" si="0"/>
        <v/>
      </c>
      <c r="L11" s="3">
        <f>登録マスターデーター!A11</f>
        <v>2</v>
      </c>
      <c r="M11" s="3" t="str">
        <f>登録マスターデーター!B11</f>
        <v xml:space="preserve"> </v>
      </c>
      <c r="O11" s="3">
        <f>登録マスターデーター!A37</f>
        <v>28</v>
      </c>
      <c r="P11" s="3" t="str">
        <f>登録マスターデーター!B37</f>
        <v xml:space="preserve"> </v>
      </c>
      <c r="R11" s="3">
        <f>登録マスターデーター!A63</f>
        <v>54</v>
      </c>
      <c r="S11" s="3" t="str">
        <f>登録マスターデーター!B63</f>
        <v xml:space="preserve"> </v>
      </c>
      <c r="U11" s="41">
        <f>登録マスターデーター!A90</f>
        <v>80</v>
      </c>
      <c r="V11" s="41" t="str">
        <f>登録マスターデーター!B90</f>
        <v xml:space="preserve"> </v>
      </c>
      <c r="X11" s="41">
        <f>登録マスターデーター!A116</f>
        <v>106</v>
      </c>
      <c r="Y11" s="41" t="str">
        <f>登録マスターデーター!B116</f>
        <v xml:space="preserve"> </v>
      </c>
    </row>
    <row r="12" spans="1:25" ht="20.100000000000001" customHeight="1" x14ac:dyDescent="0.2">
      <c r="A12" s="453">
        <v>2</v>
      </c>
      <c r="B12" s="452"/>
      <c r="C12" s="458"/>
      <c r="D12" s="92" t="str">
        <f>IF(E12="","",VLOOKUP(E12,登録マスターデーター!$A$10:$K$125,10,FALSE))</f>
        <v/>
      </c>
      <c r="E12" s="36"/>
      <c r="F12" s="157" t="str">
        <f>IF(E12="","",VLOOKUP(E12,登録マスターデーター!$A$10:$K$125,2,FALSE))</f>
        <v/>
      </c>
      <c r="G12" s="91" t="str">
        <f>IF(E12="","",VLOOKUP(E12,登録マスターデーター!$A$10:$K$125,3,FALSE))</f>
        <v/>
      </c>
      <c r="H12" s="91" t="str">
        <f>IF(E12="","",LOOKUP(E12,登録マスターデーター!$A$10:$B$125,登録マスターデーター!$F$10:$F$125)&amp;" "&amp;LOOKUP(E12,登録マスターデーター!$A$10:$B$125,登録マスターデーター!$G$10:$G$125))</f>
        <v/>
      </c>
      <c r="I12" s="177" t="str">
        <f>IF(E12=""," ",VLOOKUP(E12,登録マスターデーター!$A$10:$K$125,9,FALSE))</f>
        <v xml:space="preserve"> </v>
      </c>
      <c r="J12" s="107" t="str">
        <f t="shared" si="0"/>
        <v/>
      </c>
      <c r="L12" s="3">
        <f>登録マスターデーター!A12</f>
        <v>3</v>
      </c>
      <c r="M12" s="3" t="str">
        <f>登録マスターデーター!B12</f>
        <v xml:space="preserve"> </v>
      </c>
      <c r="O12" s="3">
        <f>登録マスターデーター!A38</f>
        <v>29</v>
      </c>
      <c r="P12" s="3" t="str">
        <f>登録マスターデーター!B38</f>
        <v xml:space="preserve"> </v>
      </c>
      <c r="R12" s="3">
        <f>登録マスターデーター!A64</f>
        <v>55</v>
      </c>
      <c r="S12" s="3" t="str">
        <f>登録マスターデーター!B64</f>
        <v xml:space="preserve"> </v>
      </c>
      <c r="U12" s="41">
        <f>登録マスターデーター!A91</f>
        <v>81</v>
      </c>
      <c r="V12" s="41" t="str">
        <f>登録マスターデーター!B91</f>
        <v xml:space="preserve"> </v>
      </c>
      <c r="X12" s="41">
        <f>登録マスターデーター!A117</f>
        <v>107</v>
      </c>
      <c r="Y12" s="41" t="str">
        <f>登録マスターデーター!B117</f>
        <v xml:space="preserve"> </v>
      </c>
    </row>
    <row r="13" spans="1:25" ht="20.100000000000001" customHeight="1" x14ac:dyDescent="0.2">
      <c r="A13" s="453"/>
      <c r="B13" s="452"/>
      <c r="C13" s="460"/>
      <c r="D13" s="89" t="str">
        <f>IF(E13="","",VLOOKUP(E13,登録マスターデーター!$A$10:$K$125,10,FALSE))</f>
        <v/>
      </c>
      <c r="E13" s="38"/>
      <c r="F13" s="158" t="str">
        <f>IF(E13="","",VLOOKUP(E13,登録マスターデーター!$A$10:$K$125,2,FALSE))</f>
        <v/>
      </c>
      <c r="G13" s="93" t="str">
        <f>IF(E13="","",VLOOKUP(E13,登録マスターデーター!$A$10:$K$125,3,FALSE))</f>
        <v/>
      </c>
      <c r="H13" s="93" t="str">
        <f>IF(E13="","",LOOKUP(E13,登録マスターデーター!$A$10:$B$125,登録マスターデーター!$F$10:$F$125)&amp;" "&amp;LOOKUP(E13,登録マスターデーター!$A$10:$B$125,登録マスターデーター!$G$10:$G$125))</f>
        <v/>
      </c>
      <c r="I13" s="178" t="str">
        <f>IF(E13=""," ",VLOOKUP(E13,登録マスターデーター!$A$10:$K$125,9,FALSE))</f>
        <v xml:space="preserve"> </v>
      </c>
      <c r="J13" s="108" t="str">
        <f t="shared" si="0"/>
        <v/>
      </c>
      <c r="L13" s="3">
        <f>登録マスターデーター!A13</f>
        <v>4</v>
      </c>
      <c r="M13" s="3" t="str">
        <f>登録マスターデーター!B13</f>
        <v xml:space="preserve"> </v>
      </c>
      <c r="O13" s="3">
        <f>登録マスターデーター!A39</f>
        <v>30</v>
      </c>
      <c r="P13" s="3" t="str">
        <f>登録マスターデーター!B39</f>
        <v xml:space="preserve"> </v>
      </c>
      <c r="R13" s="3">
        <f>登録マスターデーター!A65</f>
        <v>56</v>
      </c>
      <c r="S13" s="3" t="str">
        <f>登録マスターデーター!B65</f>
        <v xml:space="preserve"> </v>
      </c>
      <c r="U13" s="41">
        <f>登録マスターデーター!A92</f>
        <v>82</v>
      </c>
      <c r="V13" s="41" t="str">
        <f>登録マスターデーター!B92</f>
        <v xml:space="preserve"> </v>
      </c>
      <c r="X13" s="41">
        <f>登録マスターデーター!A118</f>
        <v>108</v>
      </c>
      <c r="Y13" s="41" t="str">
        <f>登録マスターデーター!B118</f>
        <v xml:space="preserve"> </v>
      </c>
    </row>
    <row r="14" spans="1:25" ht="20.100000000000001" customHeight="1" x14ac:dyDescent="0.2">
      <c r="A14" s="453">
        <v>3</v>
      </c>
      <c r="B14" s="452"/>
      <c r="C14" s="458"/>
      <c r="D14" s="92" t="str">
        <f>IF(E14="","",VLOOKUP(E14,登録マスターデーター!$A$10:$K$125,10,FALSE))</f>
        <v/>
      </c>
      <c r="E14" s="36"/>
      <c r="F14" s="157" t="str">
        <f>IF(E14="","",VLOOKUP(E14,登録マスターデーター!$A$10:$K$125,2,FALSE))</f>
        <v/>
      </c>
      <c r="G14" s="91" t="str">
        <f>IF(E14="","",VLOOKUP(E14,登録マスターデーター!$A$10:$K$125,3,FALSE))</f>
        <v/>
      </c>
      <c r="H14" s="91" t="str">
        <f>IF(E14="","",LOOKUP(E14,登録マスターデーター!$A$10:$B$125,登録マスターデーター!$F$10:$F$125)&amp;" "&amp;LOOKUP(E14,登録マスターデーター!$A$10:$B$125,登録マスターデーター!$G$10:$G$125))</f>
        <v/>
      </c>
      <c r="I14" s="177" t="str">
        <f>IF(E14=""," ",VLOOKUP(E14,登録マスターデーター!$A$10:$K$125,9,FALSE))</f>
        <v xml:space="preserve"> </v>
      </c>
      <c r="J14" s="107" t="str">
        <f t="shared" si="0"/>
        <v/>
      </c>
      <c r="L14" s="3">
        <f>登録マスターデーター!A14</f>
        <v>5</v>
      </c>
      <c r="M14" s="3" t="str">
        <f>登録マスターデーター!B14</f>
        <v xml:space="preserve"> </v>
      </c>
      <c r="O14" s="3">
        <f>登録マスターデーター!A40</f>
        <v>31</v>
      </c>
      <c r="P14" s="3" t="str">
        <f>登録マスターデーター!B40</f>
        <v xml:space="preserve"> </v>
      </c>
      <c r="R14" s="3">
        <f>登録マスターデーター!A66</f>
        <v>57</v>
      </c>
      <c r="S14" s="3" t="str">
        <f>登録マスターデーター!B66</f>
        <v xml:space="preserve"> </v>
      </c>
      <c r="U14" s="41">
        <f>登録マスターデーター!A93</f>
        <v>83</v>
      </c>
      <c r="V14" s="41" t="str">
        <f>登録マスターデーター!B93</f>
        <v xml:space="preserve"> </v>
      </c>
      <c r="X14" s="41">
        <f>登録マスターデーター!A119</f>
        <v>109</v>
      </c>
      <c r="Y14" s="41" t="str">
        <f>登録マスターデーター!B119</f>
        <v xml:space="preserve"> </v>
      </c>
    </row>
    <row r="15" spans="1:25" ht="20.100000000000001" customHeight="1" x14ac:dyDescent="0.2">
      <c r="A15" s="453"/>
      <c r="B15" s="452"/>
      <c r="C15" s="460"/>
      <c r="D15" s="89" t="str">
        <f>IF(E15="","",VLOOKUP(E15,登録マスターデーター!$A$10:$K$125,10,FALSE))</f>
        <v/>
      </c>
      <c r="E15" s="38"/>
      <c r="F15" s="158" t="str">
        <f>IF(E15="","",VLOOKUP(E15,登録マスターデーター!$A$10:$K$125,2,FALSE))</f>
        <v/>
      </c>
      <c r="G15" s="93" t="str">
        <f>IF(E15="","",VLOOKUP(E15,登録マスターデーター!$A$10:$K$125,3,FALSE))</f>
        <v/>
      </c>
      <c r="H15" s="93" t="str">
        <f>IF(E15="","",LOOKUP(E15,登録マスターデーター!$A$10:$B$125,登録マスターデーター!$F$10:$F$125)&amp;" "&amp;LOOKUP(E15,登録マスターデーター!$A$10:$B$125,登録マスターデーター!$G$10:$G$125))</f>
        <v/>
      </c>
      <c r="I15" s="178" t="str">
        <f>IF(E15=""," ",VLOOKUP(E15,登録マスターデーター!$A$10:$K$125,9,FALSE))</f>
        <v xml:space="preserve"> </v>
      </c>
      <c r="J15" s="108" t="str">
        <f t="shared" si="0"/>
        <v/>
      </c>
      <c r="L15" s="3">
        <f>登録マスターデーター!A15</f>
        <v>6</v>
      </c>
      <c r="M15" s="3" t="str">
        <f>登録マスターデーター!B15</f>
        <v xml:space="preserve"> </v>
      </c>
      <c r="O15" s="3">
        <f>登録マスターデーター!A41</f>
        <v>32</v>
      </c>
      <c r="P15" s="3" t="str">
        <f>登録マスターデーター!B41</f>
        <v xml:space="preserve"> </v>
      </c>
      <c r="R15" s="3">
        <f>登録マスターデーター!A67</f>
        <v>58</v>
      </c>
      <c r="S15" s="3" t="str">
        <f>登録マスターデーター!B67</f>
        <v xml:space="preserve"> </v>
      </c>
      <c r="U15" s="41">
        <f>登録マスターデーター!A94</f>
        <v>84</v>
      </c>
      <c r="V15" s="41" t="str">
        <f>登録マスターデーター!B94</f>
        <v xml:space="preserve"> </v>
      </c>
      <c r="X15" s="41">
        <f>登録マスターデーター!A120</f>
        <v>110</v>
      </c>
      <c r="Y15" s="41" t="str">
        <f>登録マスターデーター!B120</f>
        <v xml:space="preserve"> </v>
      </c>
    </row>
    <row r="16" spans="1:25" ht="20.100000000000001" customHeight="1" x14ac:dyDescent="0.2">
      <c r="A16" s="453">
        <v>4</v>
      </c>
      <c r="B16" s="452"/>
      <c r="C16" s="458"/>
      <c r="D16" s="92" t="str">
        <f>IF(E16="","",VLOOKUP(E16,登録マスターデーター!$A$10:$K$125,10,FALSE))</f>
        <v/>
      </c>
      <c r="E16" s="36"/>
      <c r="F16" s="157" t="str">
        <f>IF(E16="","",VLOOKUP(E16,登録マスターデーター!$A$10:$K$125,2,FALSE))</f>
        <v/>
      </c>
      <c r="G16" s="91" t="str">
        <f>IF(E16="","",VLOOKUP(E16,登録マスターデーター!$A$10:$K$125,3,FALSE))</f>
        <v/>
      </c>
      <c r="H16" s="91" t="str">
        <f>IF(E16="","",LOOKUP(E16,登録マスターデーター!$A$10:$B$125,登録マスターデーター!$F$10:$F$125)&amp;" "&amp;LOOKUP(E16,登録マスターデーター!$A$10:$B$125,登録マスターデーター!$G$10:$G$125))</f>
        <v/>
      </c>
      <c r="I16" s="177" t="str">
        <f>IF(E16=""," ",VLOOKUP(E16,登録マスターデーター!$A$10:$K$125,9,FALSE))</f>
        <v xml:space="preserve"> </v>
      </c>
      <c r="J16" s="107" t="str">
        <f t="shared" si="0"/>
        <v/>
      </c>
      <c r="L16" s="3">
        <f>登録マスターデーター!A16</f>
        <v>7</v>
      </c>
      <c r="M16" s="3" t="str">
        <f>登録マスターデーター!B16</f>
        <v xml:space="preserve"> </v>
      </c>
      <c r="O16" s="3">
        <f>登録マスターデーター!A42</f>
        <v>33</v>
      </c>
      <c r="P16" s="3" t="str">
        <f>登録マスターデーター!B42</f>
        <v xml:space="preserve"> </v>
      </c>
      <c r="R16" s="3">
        <f>登録マスターデーター!A68</f>
        <v>59</v>
      </c>
      <c r="S16" s="3" t="str">
        <f>登録マスターデーター!B68</f>
        <v xml:space="preserve"> </v>
      </c>
      <c r="U16" s="41">
        <f>登録マスターデーター!A95</f>
        <v>85</v>
      </c>
      <c r="V16" s="41" t="str">
        <f>登録マスターデーター!B95</f>
        <v xml:space="preserve"> </v>
      </c>
      <c r="X16" s="41">
        <f>登録マスターデーター!A121</f>
        <v>111</v>
      </c>
      <c r="Y16" s="41" t="str">
        <f>登録マスターデーター!B121</f>
        <v xml:space="preserve"> </v>
      </c>
    </row>
    <row r="17" spans="1:25" ht="20.100000000000001" customHeight="1" x14ac:dyDescent="0.2">
      <c r="A17" s="453"/>
      <c r="B17" s="452"/>
      <c r="C17" s="460"/>
      <c r="D17" s="89" t="str">
        <f>IF(E17="","",VLOOKUP(E17,登録マスターデーター!$A$10:$K$125,10,FALSE))</f>
        <v/>
      </c>
      <c r="E17" s="38"/>
      <c r="F17" s="158" t="str">
        <f>IF(E17="","",VLOOKUP(E17,登録マスターデーター!$A$10:$K$125,2,FALSE))</f>
        <v/>
      </c>
      <c r="G17" s="93" t="str">
        <f>IF(E17="","",VLOOKUP(E17,登録マスターデーター!$A$10:$K$125,3,FALSE))</f>
        <v/>
      </c>
      <c r="H17" s="93" t="str">
        <f>IF(E17="","",LOOKUP(E17,登録マスターデーター!$A$10:$B$125,登録マスターデーター!$F$10:$F$125)&amp;" "&amp;LOOKUP(E17,登録マスターデーター!$A$10:$B$125,登録マスターデーター!$G$10:$G$125))</f>
        <v/>
      </c>
      <c r="I17" s="178" t="str">
        <f>IF(E17=""," ",VLOOKUP(E17,登録マスターデーター!$A$10:$K$125,9,FALSE))</f>
        <v xml:space="preserve"> </v>
      </c>
      <c r="J17" s="108" t="str">
        <f t="shared" si="0"/>
        <v/>
      </c>
      <c r="L17" s="3">
        <f>登録マスターデーター!A17</f>
        <v>8</v>
      </c>
      <c r="M17" s="3" t="str">
        <f>登録マスターデーター!B17</f>
        <v xml:space="preserve"> </v>
      </c>
      <c r="O17" s="3">
        <f>登録マスターデーター!A43</f>
        <v>34</v>
      </c>
      <c r="P17" s="3" t="str">
        <f>登録マスターデーター!B43</f>
        <v xml:space="preserve"> </v>
      </c>
      <c r="R17" s="3">
        <f>登録マスターデーター!A69</f>
        <v>60</v>
      </c>
      <c r="S17" s="3" t="str">
        <f>登録マスターデーター!B69</f>
        <v xml:space="preserve"> </v>
      </c>
      <c r="U17" s="41">
        <f>登録マスターデーター!A96</f>
        <v>86</v>
      </c>
      <c r="V17" s="41" t="str">
        <f>登録マスターデーター!B96</f>
        <v xml:space="preserve"> </v>
      </c>
      <c r="X17" s="41">
        <f>登録マスターデーター!A122</f>
        <v>112</v>
      </c>
      <c r="Y17" s="41" t="str">
        <f>登録マスターデーター!B122</f>
        <v xml:space="preserve"> </v>
      </c>
    </row>
    <row r="18" spans="1:25" ht="20.100000000000001" customHeight="1" x14ac:dyDescent="0.2">
      <c r="A18" s="453">
        <v>5</v>
      </c>
      <c r="B18" s="452"/>
      <c r="C18" s="458"/>
      <c r="D18" s="92" t="str">
        <f>IF(E18="","",VLOOKUP(E18,登録マスターデーター!$A$10:$K$125,10,FALSE))</f>
        <v/>
      </c>
      <c r="E18" s="36"/>
      <c r="F18" s="157" t="str">
        <f>IF(E18="","",VLOOKUP(E18,登録マスターデーター!$A$10:$K$125,2,FALSE))</f>
        <v/>
      </c>
      <c r="G18" s="91" t="str">
        <f>IF(E18="","",VLOOKUP(E18,登録マスターデーター!$A$10:$K$125,3,FALSE))</f>
        <v/>
      </c>
      <c r="H18" s="91" t="str">
        <f>IF(E18="","",LOOKUP(E18,登録マスターデーター!$A$10:$B$125,登録マスターデーター!$F$10:$F$125)&amp;" "&amp;LOOKUP(E18,登録マスターデーター!$A$10:$B$125,登録マスターデーター!$G$10:$G$125))</f>
        <v/>
      </c>
      <c r="I18" s="177" t="str">
        <f>IF(E18=""," ",VLOOKUP(E18,登録マスターデーター!$A$10:$K$125,9,FALSE))</f>
        <v xml:space="preserve"> </v>
      </c>
      <c r="J18" s="107" t="str">
        <f t="shared" si="0"/>
        <v/>
      </c>
      <c r="L18" s="3">
        <f>登録マスターデーター!A18</f>
        <v>9</v>
      </c>
      <c r="M18" s="3" t="str">
        <f>登録マスターデーター!B18</f>
        <v xml:space="preserve"> </v>
      </c>
      <c r="O18" s="3">
        <f>登録マスターデーター!A44</f>
        <v>35</v>
      </c>
      <c r="P18" s="3" t="str">
        <f>登録マスターデーター!B44</f>
        <v xml:space="preserve"> </v>
      </c>
      <c r="R18" s="3">
        <f>登録マスターデーター!A70</f>
        <v>61</v>
      </c>
      <c r="S18" s="3" t="str">
        <f>登録マスターデーター!B70</f>
        <v xml:space="preserve"> </v>
      </c>
      <c r="U18" s="41">
        <f>登録マスターデーター!A97</f>
        <v>87</v>
      </c>
      <c r="V18" s="41" t="str">
        <f>登録マスターデーター!B97</f>
        <v xml:space="preserve"> </v>
      </c>
      <c r="X18" s="41">
        <f>登録マスターデーター!A123</f>
        <v>113</v>
      </c>
      <c r="Y18" s="41" t="str">
        <f>登録マスターデーター!B123</f>
        <v xml:space="preserve"> </v>
      </c>
    </row>
    <row r="19" spans="1:25" ht="20.100000000000001" customHeight="1" x14ac:dyDescent="0.2">
      <c r="A19" s="453"/>
      <c r="B19" s="452"/>
      <c r="C19" s="460"/>
      <c r="D19" s="89" t="str">
        <f>IF(E19="","",VLOOKUP(E19,登録マスターデーター!$A$10:$K$125,10,FALSE))</f>
        <v/>
      </c>
      <c r="E19" s="38"/>
      <c r="F19" s="158" t="str">
        <f>IF(E19="","",VLOOKUP(E19,登録マスターデーター!$A$10:$K$125,2,FALSE))</f>
        <v/>
      </c>
      <c r="G19" s="93" t="str">
        <f>IF(E19="","",VLOOKUP(E19,登録マスターデーター!$A$10:$K$125,3,FALSE))</f>
        <v/>
      </c>
      <c r="H19" s="93" t="str">
        <f>IF(E19="","",LOOKUP(E19,登録マスターデーター!$A$10:$B$125,登録マスターデーター!$F$10:$F$125)&amp;" "&amp;LOOKUP(E19,登録マスターデーター!$A$10:$B$125,登録マスターデーター!$G$10:$G$125))</f>
        <v/>
      </c>
      <c r="I19" s="178" t="str">
        <f>IF(E19=""," ",VLOOKUP(E19,登録マスターデーター!$A$10:$K$125,9,FALSE))</f>
        <v xml:space="preserve"> </v>
      </c>
      <c r="J19" s="108" t="str">
        <f t="shared" si="0"/>
        <v/>
      </c>
      <c r="L19" s="3">
        <f>登録マスターデーター!A19</f>
        <v>10</v>
      </c>
      <c r="M19" s="3" t="str">
        <f>登録マスターデーター!B19</f>
        <v xml:space="preserve"> </v>
      </c>
      <c r="O19" s="3">
        <f>登録マスターデーター!A45</f>
        <v>36</v>
      </c>
      <c r="P19" s="3" t="str">
        <f>登録マスターデーター!B45</f>
        <v xml:space="preserve"> </v>
      </c>
      <c r="R19" s="3">
        <f>登録マスターデーター!A71</f>
        <v>62</v>
      </c>
      <c r="S19" s="3" t="str">
        <f>登録マスターデーター!B71</f>
        <v xml:space="preserve"> </v>
      </c>
      <c r="U19" s="41">
        <f>登録マスターデーター!A98</f>
        <v>88</v>
      </c>
      <c r="V19" s="41" t="str">
        <f>登録マスターデーター!B98</f>
        <v xml:space="preserve"> </v>
      </c>
      <c r="X19" s="41">
        <f>登録マスターデーター!A124</f>
        <v>114</v>
      </c>
      <c r="Y19" s="41" t="str">
        <f>登録マスターデーター!B124</f>
        <v xml:space="preserve"> </v>
      </c>
    </row>
    <row r="20" spans="1:25" ht="20.100000000000001" customHeight="1" x14ac:dyDescent="0.2">
      <c r="A20" s="453">
        <v>6</v>
      </c>
      <c r="B20" s="452"/>
      <c r="C20" s="458"/>
      <c r="D20" s="92" t="str">
        <f>IF(E20="","",VLOOKUP(E20,登録マスターデーター!$A$10:$K$125,10,FALSE))</f>
        <v/>
      </c>
      <c r="E20" s="36"/>
      <c r="F20" s="157" t="str">
        <f>IF(E20="","",VLOOKUP(E20,登録マスターデーター!$A$10:$K$125,2,FALSE))</f>
        <v/>
      </c>
      <c r="G20" s="91" t="str">
        <f>IF(E20="","",VLOOKUP(E20,登録マスターデーター!$A$10:$K$125,3,FALSE))</f>
        <v/>
      </c>
      <c r="H20" s="91" t="str">
        <f>IF(E20="","",LOOKUP(E20,登録マスターデーター!$A$10:$B$125,登録マスターデーター!$F$10:$F$125)&amp;" "&amp;LOOKUP(E20,登録マスターデーター!$A$10:$B$125,登録マスターデーター!$G$10:$G$125))</f>
        <v/>
      </c>
      <c r="I20" s="177" t="str">
        <f>IF(E20=""," ",VLOOKUP(E20,登録マスターデーター!$A$10:$K$125,9,FALSE))</f>
        <v xml:space="preserve"> </v>
      </c>
      <c r="J20" s="107" t="str">
        <f t="shared" si="0"/>
        <v/>
      </c>
      <c r="L20" s="3">
        <f>登録マスターデーター!A20</f>
        <v>11</v>
      </c>
      <c r="M20" s="3" t="str">
        <f>登録マスターデーター!B20</f>
        <v xml:space="preserve"> </v>
      </c>
      <c r="O20" s="3">
        <f>登録マスターデーター!A46</f>
        <v>37</v>
      </c>
      <c r="P20" s="3" t="str">
        <f>登録マスターデーター!B46</f>
        <v xml:space="preserve"> </v>
      </c>
      <c r="R20" s="3">
        <f>登録マスターデーター!A72</f>
        <v>63</v>
      </c>
      <c r="S20" s="3" t="str">
        <f>登録マスターデーター!B72</f>
        <v xml:space="preserve"> </v>
      </c>
      <c r="U20" s="41">
        <f>登録マスターデーター!A99</f>
        <v>89</v>
      </c>
      <c r="V20" s="41" t="str">
        <f>登録マスターデーター!B99</f>
        <v xml:space="preserve"> </v>
      </c>
      <c r="X20" s="328">
        <f>登録マスターデーター!A125</f>
        <v>115</v>
      </c>
      <c r="Y20" s="328" t="str">
        <f>登録マスターデーター!B125</f>
        <v xml:space="preserve"> </v>
      </c>
    </row>
    <row r="21" spans="1:25" ht="20.100000000000001" customHeight="1" x14ac:dyDescent="0.2">
      <c r="A21" s="453"/>
      <c r="B21" s="452"/>
      <c r="C21" s="460"/>
      <c r="D21" s="89" t="str">
        <f>IF(E21="","",VLOOKUP(E21,登録マスターデーター!$A$10:$K$125,10,FALSE))</f>
        <v/>
      </c>
      <c r="E21" s="38"/>
      <c r="F21" s="158" t="str">
        <f>IF(E21="","",VLOOKUP(E21,登録マスターデーター!$A$10:$K$125,2,FALSE))</f>
        <v/>
      </c>
      <c r="G21" s="93" t="str">
        <f>IF(E21="","",VLOOKUP(E21,登録マスターデーター!$A$10:$K$125,3,FALSE))</f>
        <v/>
      </c>
      <c r="H21" s="93" t="str">
        <f>IF(E21="","",LOOKUP(E21,登録マスターデーター!$A$10:$B$125,登録マスターデーター!$F$10:$F$125)&amp;" "&amp;LOOKUP(E21,登録マスターデーター!$A$10:$B$125,登録マスターデーター!$G$10:$G$125))</f>
        <v/>
      </c>
      <c r="I21" s="178" t="str">
        <f>IF(E21=""," ",VLOOKUP(E21,登録マスターデーター!$A$10:$K$125,9,FALSE))</f>
        <v xml:space="preserve"> </v>
      </c>
      <c r="J21" s="108" t="str">
        <f t="shared" si="0"/>
        <v/>
      </c>
      <c r="L21" s="3">
        <f>登録マスターデーター!A21</f>
        <v>12</v>
      </c>
      <c r="M21" s="3" t="str">
        <f>登録マスターデーター!B21</f>
        <v xml:space="preserve"> </v>
      </c>
      <c r="O21" s="3">
        <f>登録マスターデーター!A47</f>
        <v>38</v>
      </c>
      <c r="P21" s="3" t="str">
        <f>登録マスターデーター!B47</f>
        <v xml:space="preserve"> </v>
      </c>
      <c r="R21" s="3">
        <f>登録マスターデーター!A73</f>
        <v>64</v>
      </c>
      <c r="S21" s="3" t="str">
        <f>登録マスターデーター!B73</f>
        <v xml:space="preserve"> </v>
      </c>
      <c r="U21" s="41">
        <f>登録マスターデーター!A100</f>
        <v>90</v>
      </c>
      <c r="V21" s="41" t="str">
        <f>登録マスターデーター!B100</f>
        <v xml:space="preserve"> </v>
      </c>
    </row>
    <row r="22" spans="1:25" ht="20.100000000000001" customHeight="1" x14ac:dyDescent="0.2">
      <c r="A22" s="453">
        <v>7</v>
      </c>
      <c r="B22" s="452"/>
      <c r="C22" s="458"/>
      <c r="D22" s="92" t="str">
        <f>IF(E22="","",VLOOKUP(E22,登録マスターデーター!$A$10:$K$125,10,FALSE))</f>
        <v/>
      </c>
      <c r="E22" s="36"/>
      <c r="F22" s="157" t="str">
        <f>IF(E22="","",VLOOKUP(E22,登録マスターデーター!$A$10:$K$125,2,FALSE))</f>
        <v/>
      </c>
      <c r="G22" s="91" t="str">
        <f>IF(E22="","",VLOOKUP(E22,登録マスターデーター!$A$10:$K$125,3,FALSE))</f>
        <v/>
      </c>
      <c r="H22" s="91" t="str">
        <f>IF(E22="","",LOOKUP(E22,登録マスターデーター!$A$10:$B$125,登録マスターデーター!$F$10:$F$125)&amp;" "&amp;LOOKUP(E22,登録マスターデーター!$A$10:$B$125,登録マスターデーター!$G$10:$G$125))</f>
        <v/>
      </c>
      <c r="I22" s="177" t="str">
        <f>IF(E22=""," ",VLOOKUP(E22,登録マスターデーター!$A$10:$K$125,9,FALSE))</f>
        <v xml:space="preserve"> </v>
      </c>
      <c r="J22" s="107" t="str">
        <f t="shared" si="0"/>
        <v/>
      </c>
      <c r="L22" s="3">
        <f>登録マスターデーター!A22</f>
        <v>13</v>
      </c>
      <c r="M22" s="3" t="str">
        <f>登録マスターデーター!B22</f>
        <v xml:space="preserve"> </v>
      </c>
      <c r="O22" s="3">
        <f>登録マスターデーター!A48</f>
        <v>39</v>
      </c>
      <c r="P22" s="3" t="str">
        <f>登録マスターデーター!B48</f>
        <v xml:space="preserve"> </v>
      </c>
      <c r="R22" s="3">
        <f>登録マスターデーター!A74</f>
        <v>65</v>
      </c>
      <c r="S22" s="3" t="str">
        <f>登録マスターデーター!B74</f>
        <v xml:space="preserve"> </v>
      </c>
      <c r="U22" s="41">
        <f>登録マスターデーター!A101</f>
        <v>91</v>
      </c>
      <c r="V22" s="41" t="str">
        <f>登録マスターデーター!B101</f>
        <v xml:space="preserve"> </v>
      </c>
    </row>
    <row r="23" spans="1:25" ht="20.100000000000001" customHeight="1" x14ac:dyDescent="0.2">
      <c r="A23" s="453"/>
      <c r="B23" s="452"/>
      <c r="C23" s="460"/>
      <c r="D23" s="89" t="str">
        <f>IF(E23="","",VLOOKUP(E23,登録マスターデーター!$A$10:$K$125,10,FALSE))</f>
        <v/>
      </c>
      <c r="E23" s="38"/>
      <c r="F23" s="158" t="str">
        <f>IF(E23="","",VLOOKUP(E23,登録マスターデーター!$A$10:$K$125,2,FALSE))</f>
        <v/>
      </c>
      <c r="G23" s="93" t="str">
        <f>IF(E23="","",VLOOKUP(E23,登録マスターデーター!$A$10:$K$125,3,FALSE))</f>
        <v/>
      </c>
      <c r="H23" s="93" t="str">
        <f>IF(E23="","",LOOKUP(E23,登録マスターデーター!$A$10:$B$125,登録マスターデーター!$F$10:$F$125)&amp;" "&amp;LOOKUP(E23,登録マスターデーター!$A$10:$B$125,登録マスターデーター!$G$10:$G$125))</f>
        <v/>
      </c>
      <c r="I23" s="178" t="str">
        <f>IF(E23=""," ",VLOOKUP(E23,登録マスターデーター!$A$10:$K$125,9,FALSE))</f>
        <v xml:space="preserve"> </v>
      </c>
      <c r="J23" s="108" t="str">
        <f t="shared" si="0"/>
        <v/>
      </c>
      <c r="L23" s="3">
        <f>登録マスターデーター!A23</f>
        <v>14</v>
      </c>
      <c r="M23" s="3" t="str">
        <f>登録マスターデーター!B23</f>
        <v xml:space="preserve"> </v>
      </c>
      <c r="O23" s="3">
        <f>登録マスターデーター!A49</f>
        <v>40</v>
      </c>
      <c r="P23" s="3" t="str">
        <f>登録マスターデーター!B49</f>
        <v xml:space="preserve"> </v>
      </c>
      <c r="R23" s="3">
        <f>登録マスターデーター!A75</f>
        <v>66</v>
      </c>
      <c r="S23" s="3" t="str">
        <f>登録マスターデーター!B75</f>
        <v xml:space="preserve"> </v>
      </c>
      <c r="U23" s="41">
        <f>登録マスターデーター!A102</f>
        <v>92</v>
      </c>
      <c r="V23" s="41" t="str">
        <f>登録マスターデーター!B102</f>
        <v xml:space="preserve"> </v>
      </c>
    </row>
    <row r="24" spans="1:25" ht="20.100000000000001" customHeight="1" x14ac:dyDescent="0.2">
      <c r="A24" s="453">
        <v>8</v>
      </c>
      <c r="B24" s="452"/>
      <c r="C24" s="458"/>
      <c r="D24" s="92" t="str">
        <f>IF(E24="","",VLOOKUP(E24,登録マスターデーター!$A$10:$K$125,10,FALSE))</f>
        <v/>
      </c>
      <c r="E24" s="36"/>
      <c r="F24" s="157" t="str">
        <f>IF(E24="","",VLOOKUP(E24,登録マスターデーター!$A$10:$K$125,2,FALSE))</f>
        <v/>
      </c>
      <c r="G24" s="91" t="str">
        <f>IF(E24="","",VLOOKUP(E24,登録マスターデーター!$A$10:$K$125,3,FALSE))</f>
        <v/>
      </c>
      <c r="H24" s="91" t="str">
        <f>IF(E24="","",LOOKUP(E24,登録マスターデーター!$A$10:$B$125,登録マスターデーター!$F$10:$F$125)&amp;" "&amp;LOOKUP(E24,登録マスターデーター!$A$10:$B$125,登録マスターデーター!$G$10:$G$125))</f>
        <v/>
      </c>
      <c r="I24" s="177" t="str">
        <f>IF(E24=""," ",VLOOKUP(E24,登録マスターデーター!$A$10:$K$125,9,FALSE))</f>
        <v xml:space="preserve"> </v>
      </c>
      <c r="J24" s="107" t="str">
        <f t="shared" si="0"/>
        <v/>
      </c>
      <c r="L24" s="3">
        <f>登録マスターデーター!A24</f>
        <v>15</v>
      </c>
      <c r="M24" s="3" t="str">
        <f>登録マスターデーター!B24</f>
        <v xml:space="preserve"> </v>
      </c>
      <c r="O24" s="3">
        <f>登録マスターデーター!A50</f>
        <v>41</v>
      </c>
      <c r="P24" s="3" t="str">
        <f>登録マスターデーター!B50</f>
        <v xml:space="preserve"> </v>
      </c>
      <c r="R24" s="3">
        <f>登録マスターデーター!A76</f>
        <v>67</v>
      </c>
      <c r="S24" s="3" t="str">
        <f>登録マスターデーター!B76</f>
        <v xml:space="preserve"> </v>
      </c>
      <c r="U24" s="41">
        <f>登録マスターデーター!A103</f>
        <v>93</v>
      </c>
      <c r="V24" s="41" t="str">
        <f>登録マスターデーター!B103</f>
        <v xml:space="preserve"> </v>
      </c>
    </row>
    <row r="25" spans="1:25" ht="20.100000000000001" customHeight="1" x14ac:dyDescent="0.2">
      <c r="A25" s="453"/>
      <c r="B25" s="452"/>
      <c r="C25" s="460"/>
      <c r="D25" s="89" t="str">
        <f>IF(E25="","",VLOOKUP(E25,登録マスターデーター!$A$10:$K$125,10,FALSE))</f>
        <v/>
      </c>
      <c r="E25" s="38"/>
      <c r="F25" s="158" t="str">
        <f>IF(E25="","",VLOOKUP(E25,登録マスターデーター!$A$10:$K$125,2,FALSE))</f>
        <v/>
      </c>
      <c r="G25" s="93" t="str">
        <f>IF(E25="","",VLOOKUP(E25,登録マスターデーター!$A$10:$K$125,3,FALSE))</f>
        <v/>
      </c>
      <c r="H25" s="93" t="str">
        <f>IF(E25="","",LOOKUP(E25,登録マスターデーター!$A$10:$B$125,登録マスターデーター!$F$10:$F$125)&amp;" "&amp;LOOKUP(E25,登録マスターデーター!$A$10:$B$125,登録マスターデーター!$G$10:$G$125))</f>
        <v/>
      </c>
      <c r="I25" s="178" t="str">
        <f>IF(E25=""," ",VLOOKUP(E25,登録マスターデーター!$A$10:$K$125,9,FALSE))</f>
        <v xml:space="preserve"> </v>
      </c>
      <c r="J25" s="108" t="str">
        <f t="shared" si="0"/>
        <v/>
      </c>
      <c r="L25" s="3">
        <f>登録マスターデーター!A25</f>
        <v>16</v>
      </c>
      <c r="M25" s="3" t="str">
        <f>登録マスターデーター!B25</f>
        <v xml:space="preserve"> </v>
      </c>
      <c r="O25" s="3">
        <f>登録マスターデーター!A51</f>
        <v>42</v>
      </c>
      <c r="P25" s="3" t="str">
        <f>登録マスターデーター!B51</f>
        <v xml:space="preserve"> </v>
      </c>
      <c r="R25" s="3">
        <f>登録マスターデーター!A77</f>
        <v>68</v>
      </c>
      <c r="S25" s="3" t="str">
        <f>登録マスターデーター!B77</f>
        <v xml:space="preserve"> </v>
      </c>
      <c r="U25" s="41">
        <f>登録マスターデーター!A104</f>
        <v>94</v>
      </c>
      <c r="V25" s="41" t="str">
        <f>登録マスターデーター!B104</f>
        <v xml:space="preserve"> </v>
      </c>
    </row>
    <row r="26" spans="1:25" ht="20.100000000000001" customHeight="1" x14ac:dyDescent="0.2">
      <c r="A26" s="453">
        <v>9</v>
      </c>
      <c r="B26" s="452"/>
      <c r="C26" s="458"/>
      <c r="D26" s="92" t="str">
        <f>IF(E26="","",VLOOKUP(E26,登録マスターデーター!$A$10:$K$125,10,FALSE))</f>
        <v/>
      </c>
      <c r="E26" s="36"/>
      <c r="F26" s="157" t="str">
        <f>IF(E26="","",VLOOKUP(E26,登録マスターデーター!$A$10:$K$125,2,FALSE))</f>
        <v/>
      </c>
      <c r="G26" s="91" t="str">
        <f>IF(E26="","",VLOOKUP(E26,登録マスターデーター!$A$10:$K$125,3,FALSE))</f>
        <v/>
      </c>
      <c r="H26" s="91" t="str">
        <f>IF(E26="","",LOOKUP(E26,登録マスターデーター!$A$10:$B$125,登録マスターデーター!$F$10:$F$125)&amp;" "&amp;LOOKUP(E26,登録マスターデーター!$A$10:$B$125,登録マスターデーター!$G$10:$G$125))</f>
        <v/>
      </c>
      <c r="I26" s="177" t="str">
        <f>IF(E26=""," ",VLOOKUP(E26,登録マスターデーター!$A$10:$K$125,9,FALSE))</f>
        <v xml:space="preserve"> </v>
      </c>
      <c r="J26" s="107" t="str">
        <f t="shared" si="0"/>
        <v/>
      </c>
      <c r="L26" s="3">
        <f>登録マスターデーター!A26</f>
        <v>17</v>
      </c>
      <c r="M26" s="3" t="str">
        <f>登録マスターデーター!B26</f>
        <v xml:space="preserve"> </v>
      </c>
      <c r="O26" s="3">
        <f>登録マスターデーター!A52</f>
        <v>43</v>
      </c>
      <c r="P26" s="3" t="str">
        <f>登録マスターデーター!B52</f>
        <v xml:space="preserve"> </v>
      </c>
      <c r="R26" s="3">
        <f>登録マスターデーター!A78</f>
        <v>69</v>
      </c>
      <c r="S26" s="3" t="str">
        <f>登録マスターデーター!B78</f>
        <v xml:space="preserve"> </v>
      </c>
      <c r="U26" s="41">
        <f>登録マスターデーター!A105</f>
        <v>95</v>
      </c>
      <c r="V26" s="41" t="str">
        <f>登録マスターデーター!B105</f>
        <v xml:space="preserve"> </v>
      </c>
    </row>
    <row r="27" spans="1:25" ht="20.100000000000001" customHeight="1" x14ac:dyDescent="0.2">
      <c r="A27" s="453"/>
      <c r="B27" s="452"/>
      <c r="C27" s="460"/>
      <c r="D27" s="89" t="str">
        <f>IF(E27="","",VLOOKUP(E27,登録マスターデーター!$A$10:$K$125,10,FALSE))</f>
        <v/>
      </c>
      <c r="E27" s="38"/>
      <c r="F27" s="158" t="str">
        <f>IF(E27="","",VLOOKUP(E27,登録マスターデーター!$A$10:$K$125,2,FALSE))</f>
        <v/>
      </c>
      <c r="G27" s="93" t="str">
        <f>IF(E27="","",VLOOKUP(E27,登録マスターデーター!$A$10:$K$125,3,FALSE))</f>
        <v/>
      </c>
      <c r="H27" s="93" t="str">
        <f>IF(E27="","",LOOKUP(E27,登録マスターデーター!$A$10:$B$125,登録マスターデーター!$F$10:$F$125)&amp;" "&amp;LOOKUP(E27,登録マスターデーター!$A$10:$B$125,登録マスターデーター!$G$10:$G$125))</f>
        <v/>
      </c>
      <c r="I27" s="178" t="str">
        <f>IF(E27=""," ",VLOOKUP(E27,登録マスターデーター!$A$10:$K$125,9,FALSE))</f>
        <v xml:space="preserve"> </v>
      </c>
      <c r="J27" s="108" t="str">
        <f t="shared" si="0"/>
        <v/>
      </c>
      <c r="L27" s="3">
        <f>登録マスターデーター!A27</f>
        <v>18</v>
      </c>
      <c r="M27" s="3" t="str">
        <f>登録マスターデーター!B27</f>
        <v xml:space="preserve"> </v>
      </c>
      <c r="O27" s="3">
        <f>登録マスターデーター!A53</f>
        <v>44</v>
      </c>
      <c r="P27" s="3" t="str">
        <f>登録マスターデーター!B53</f>
        <v xml:space="preserve"> </v>
      </c>
      <c r="R27" s="41">
        <f>登録マスターデーター!A80</f>
        <v>70</v>
      </c>
      <c r="S27" s="41" t="str">
        <f>登録マスターデーター!B80</f>
        <v xml:space="preserve"> </v>
      </c>
      <c r="U27" s="41">
        <f>登録マスターデーター!A106</f>
        <v>96</v>
      </c>
      <c r="V27" s="41" t="str">
        <f>登録マスターデーター!B106</f>
        <v xml:space="preserve"> </v>
      </c>
    </row>
    <row r="28" spans="1:25" ht="20.100000000000001" customHeight="1" x14ac:dyDescent="0.2">
      <c r="A28" s="453">
        <v>10</v>
      </c>
      <c r="B28" s="452"/>
      <c r="C28" s="458"/>
      <c r="D28" s="92" t="str">
        <f>IF(E28="","",VLOOKUP(E28,登録マスターデーター!$A$10:$K$125,10,FALSE))</f>
        <v/>
      </c>
      <c r="E28" s="36"/>
      <c r="F28" s="157" t="str">
        <f>IF(E28="","",VLOOKUP(E28,登録マスターデーター!$A$10:$K$125,2,FALSE))</f>
        <v/>
      </c>
      <c r="G28" s="91" t="str">
        <f>IF(E28="","",VLOOKUP(E28,登録マスターデーター!$A$10:$K$125,3,FALSE))</f>
        <v/>
      </c>
      <c r="H28" s="91" t="str">
        <f>IF(E28="","",LOOKUP(E28,登録マスターデーター!$A$10:$B$125,登録マスターデーター!$F$10:$F$125)&amp;" "&amp;LOOKUP(E28,登録マスターデーター!$A$10:$B$125,登録マスターデーター!$G$10:$G$125))</f>
        <v/>
      </c>
      <c r="I28" s="177" t="str">
        <f>IF(E28=""," ",VLOOKUP(E28,登録マスターデーター!$A$10:$K$125,9,FALSE))</f>
        <v xml:space="preserve"> </v>
      </c>
      <c r="J28" s="107" t="str">
        <f t="shared" si="0"/>
        <v/>
      </c>
      <c r="L28" s="3">
        <f>登録マスターデーター!A28</f>
        <v>19</v>
      </c>
      <c r="M28" s="3" t="str">
        <f>登録マスターデーター!B28</f>
        <v xml:space="preserve"> </v>
      </c>
      <c r="O28" s="3">
        <f>登録マスターデーター!A54</f>
        <v>45</v>
      </c>
      <c r="P28" s="3" t="str">
        <f>登録マスターデーター!B54</f>
        <v xml:space="preserve"> </v>
      </c>
      <c r="R28" s="41">
        <f>登録マスターデーター!A81</f>
        <v>71</v>
      </c>
      <c r="S28" s="41" t="str">
        <f>登録マスターデーター!B81</f>
        <v xml:space="preserve"> </v>
      </c>
      <c r="U28" s="41">
        <f>登録マスターデーター!A107</f>
        <v>97</v>
      </c>
      <c r="V28" s="41" t="str">
        <f>登録マスターデーター!B107</f>
        <v xml:space="preserve"> </v>
      </c>
    </row>
    <row r="29" spans="1:25" ht="20.100000000000001" customHeight="1" x14ac:dyDescent="0.2">
      <c r="A29" s="453"/>
      <c r="B29" s="452"/>
      <c r="C29" s="460"/>
      <c r="D29" s="89" t="str">
        <f>IF(E29="","",VLOOKUP(E29,登録マスターデーター!$A$10:$K$125,10,FALSE))</f>
        <v/>
      </c>
      <c r="E29" s="38"/>
      <c r="F29" s="158" t="str">
        <f>IF(E29="","",VLOOKUP(E29,登録マスターデーター!$A$10:$K$125,2,FALSE))</f>
        <v/>
      </c>
      <c r="G29" s="93" t="str">
        <f>IF(E29="","",VLOOKUP(E29,登録マスターデーター!$A$10:$K$125,3,FALSE))</f>
        <v/>
      </c>
      <c r="H29" s="93" t="str">
        <f>IF(E29="","",LOOKUP(E29,登録マスターデーター!$A$10:$B$125,登録マスターデーター!$F$10:$F$125)&amp;" "&amp;LOOKUP(E29,登録マスターデーター!$A$10:$B$125,登録マスターデーター!$G$10:$G$125))</f>
        <v/>
      </c>
      <c r="I29" s="178" t="str">
        <f>IF(E29=""," ",VLOOKUP(E29,登録マスターデーター!$A$10:$K$125,9,FALSE))</f>
        <v xml:space="preserve"> </v>
      </c>
      <c r="J29" s="108" t="str">
        <f t="shared" si="0"/>
        <v/>
      </c>
      <c r="L29" s="3">
        <f>登録マスターデーター!A29</f>
        <v>20</v>
      </c>
      <c r="M29" s="3" t="str">
        <f>登録マスターデーター!B29</f>
        <v xml:space="preserve"> </v>
      </c>
      <c r="O29" s="3">
        <f>登録マスターデーター!A55</f>
        <v>46</v>
      </c>
      <c r="P29" s="3" t="str">
        <f>登録マスターデーター!B55</f>
        <v xml:space="preserve"> </v>
      </c>
      <c r="R29" s="41">
        <f>登録マスターデーター!A82</f>
        <v>72</v>
      </c>
      <c r="S29" s="41" t="str">
        <f>登録マスターデーター!B82</f>
        <v xml:space="preserve"> </v>
      </c>
      <c r="U29" s="41">
        <f>登録マスターデーター!A108</f>
        <v>98</v>
      </c>
      <c r="V29" s="41" t="str">
        <f>登録マスターデーター!B108</f>
        <v xml:space="preserve"> </v>
      </c>
    </row>
    <row r="30" spans="1:25" ht="20.100000000000001" customHeight="1" x14ac:dyDescent="0.2">
      <c r="A30" s="453">
        <v>11</v>
      </c>
      <c r="B30" s="452"/>
      <c r="C30" s="458"/>
      <c r="D30" s="92" t="str">
        <f>IF(E30="","",VLOOKUP(E30,登録マスターデーター!$A$10:$K$125,10,FALSE))</f>
        <v/>
      </c>
      <c r="E30" s="36"/>
      <c r="F30" s="157" t="str">
        <f>IF(E30="","",VLOOKUP(E30,登録マスターデーター!$A$10:$K$125,2,FALSE))</f>
        <v/>
      </c>
      <c r="G30" s="91" t="str">
        <f>IF(E30="","",VLOOKUP(E30,登録マスターデーター!$A$10:$K$125,3,FALSE))</f>
        <v/>
      </c>
      <c r="H30" s="91" t="str">
        <f>IF(E30="","",LOOKUP(E30,登録マスターデーター!$A$10:$B$125,登録マスターデーター!$F$10:$F$125)&amp;" "&amp;LOOKUP(E30,登録マスターデーター!$A$10:$B$125,登録マスターデーター!$G$10:$G$125))</f>
        <v/>
      </c>
      <c r="I30" s="177" t="str">
        <f>IF(E30=""," ",VLOOKUP(E30,登録マスターデーター!$A$10:$K$125,9,FALSE))</f>
        <v xml:space="preserve"> </v>
      </c>
      <c r="J30" s="107" t="str">
        <f t="shared" si="0"/>
        <v/>
      </c>
      <c r="L30" s="3">
        <f>登録マスターデーター!A30</f>
        <v>21</v>
      </c>
      <c r="M30" s="3" t="str">
        <f>登録マスターデーター!B30</f>
        <v xml:space="preserve"> </v>
      </c>
      <c r="O30" s="3">
        <f>登録マスターデーター!A56</f>
        <v>47</v>
      </c>
      <c r="P30" s="3" t="str">
        <f>登録マスターデーター!B56</f>
        <v xml:space="preserve"> </v>
      </c>
      <c r="R30" s="41">
        <f>登録マスターデーター!A83</f>
        <v>73</v>
      </c>
      <c r="S30" s="41" t="str">
        <f>登録マスターデーター!B83</f>
        <v xml:space="preserve"> </v>
      </c>
      <c r="U30" s="41">
        <f>登録マスターデーター!A109</f>
        <v>99</v>
      </c>
      <c r="V30" s="41" t="str">
        <f>登録マスターデーター!B109</f>
        <v xml:space="preserve"> </v>
      </c>
    </row>
    <row r="31" spans="1:25" ht="20.100000000000001" customHeight="1" x14ac:dyDescent="0.2">
      <c r="A31" s="453"/>
      <c r="B31" s="452"/>
      <c r="C31" s="460"/>
      <c r="D31" s="89" t="str">
        <f>IF(E31="","",VLOOKUP(E31,登録マスターデーター!$A$10:$K$125,10,FALSE))</f>
        <v/>
      </c>
      <c r="E31" s="38"/>
      <c r="F31" s="158" t="str">
        <f>IF(E31="","",VLOOKUP(E31,登録マスターデーター!$A$10:$K$125,2,FALSE))</f>
        <v/>
      </c>
      <c r="G31" s="93" t="str">
        <f>IF(E31="","",VLOOKUP(E31,登録マスターデーター!$A$10:$K$125,3,FALSE))</f>
        <v/>
      </c>
      <c r="H31" s="93" t="str">
        <f>IF(E31="","",LOOKUP(E31,登録マスターデーター!$A$10:$B$125,登録マスターデーター!$F$10:$F$125)&amp;" "&amp;LOOKUP(E31,登録マスターデーター!$A$10:$B$125,登録マスターデーター!$G$10:$G$125))</f>
        <v/>
      </c>
      <c r="I31" s="178" t="str">
        <f>IF(E31=""," ",VLOOKUP(E31,登録マスターデーター!$A$10:$K$125,9,FALSE))</f>
        <v xml:space="preserve"> </v>
      </c>
      <c r="J31" s="108" t="str">
        <f t="shared" si="0"/>
        <v/>
      </c>
      <c r="L31" s="3">
        <f>登録マスターデーター!A31</f>
        <v>22</v>
      </c>
      <c r="M31" s="3" t="str">
        <f>登録マスターデーター!B31</f>
        <v xml:space="preserve"> </v>
      </c>
      <c r="O31" s="3">
        <f>登録マスターデーター!A57</f>
        <v>48</v>
      </c>
      <c r="P31" s="3" t="str">
        <f>登録マスターデーター!B57</f>
        <v xml:space="preserve"> </v>
      </c>
      <c r="R31" s="41">
        <f>登録マスターデーター!A84</f>
        <v>74</v>
      </c>
      <c r="S31" s="41" t="str">
        <f>登録マスターデーター!B84</f>
        <v xml:space="preserve"> </v>
      </c>
      <c r="U31" s="41">
        <f>登録マスターデーター!A110</f>
        <v>100</v>
      </c>
      <c r="V31" s="41" t="str">
        <f>登録マスターデーター!B110</f>
        <v xml:space="preserve"> </v>
      </c>
    </row>
    <row r="32" spans="1:25" ht="20.100000000000001" customHeight="1" x14ac:dyDescent="0.2">
      <c r="A32" s="453">
        <v>12</v>
      </c>
      <c r="B32" s="452"/>
      <c r="C32" s="458"/>
      <c r="D32" s="92" t="str">
        <f>IF(E32="","",VLOOKUP(E32,登録マスターデーター!$A$10:$K$125,10,FALSE))</f>
        <v/>
      </c>
      <c r="E32" s="36"/>
      <c r="F32" s="157" t="str">
        <f>IF(E32="","",VLOOKUP(E32,登録マスターデーター!$A$10:$K$125,2,FALSE))</f>
        <v/>
      </c>
      <c r="G32" s="91" t="str">
        <f>IF(E32="","",VLOOKUP(E32,登録マスターデーター!$A$10:$K$125,3,FALSE))</f>
        <v/>
      </c>
      <c r="H32" s="91" t="str">
        <f>IF(E32="","",LOOKUP(E32,登録マスターデーター!$A$10:$B$125,登録マスターデーター!$F$10:$F$125)&amp;" "&amp;LOOKUP(E32,登録マスターデーター!$A$10:$B$125,登録マスターデーター!$G$10:$G$125))</f>
        <v/>
      </c>
      <c r="I32" s="177" t="str">
        <f>IF(E32=""," ",VLOOKUP(E32,登録マスターデーター!$A$10:$K$125,9,FALSE))</f>
        <v xml:space="preserve"> </v>
      </c>
      <c r="J32" s="107" t="str">
        <f t="shared" si="0"/>
        <v/>
      </c>
      <c r="L32" s="3">
        <f>登録マスターデーター!A32</f>
        <v>23</v>
      </c>
      <c r="M32" s="3" t="str">
        <f>登録マスターデーター!B32</f>
        <v xml:space="preserve"> </v>
      </c>
      <c r="O32" s="3">
        <f>登録マスターデーター!A58</f>
        <v>49</v>
      </c>
      <c r="P32" s="3" t="str">
        <f>登録マスターデーター!B58</f>
        <v xml:space="preserve"> </v>
      </c>
      <c r="R32" s="41">
        <f>登録マスターデーター!A85</f>
        <v>75</v>
      </c>
      <c r="S32" s="41" t="str">
        <f>登録マスターデーター!B85</f>
        <v xml:space="preserve"> </v>
      </c>
      <c r="U32" s="41">
        <f>登録マスターデーター!A111</f>
        <v>101</v>
      </c>
      <c r="V32" s="41" t="str">
        <f>登録マスターデーター!B111</f>
        <v xml:space="preserve"> </v>
      </c>
    </row>
    <row r="33" spans="1:22" ht="20.100000000000001" customHeight="1" x14ac:dyDescent="0.2">
      <c r="A33" s="453"/>
      <c r="B33" s="452"/>
      <c r="C33" s="460"/>
      <c r="D33" s="89" t="str">
        <f>IF(E33="","",VLOOKUP(E33,登録マスターデーター!$A$10:$K$125,10,FALSE))</f>
        <v/>
      </c>
      <c r="E33" s="38"/>
      <c r="F33" s="158" t="str">
        <f>IF(E33="","",VLOOKUP(E33,登録マスターデーター!$A$10:$K$125,2,FALSE))</f>
        <v/>
      </c>
      <c r="G33" s="93" t="str">
        <f>IF(E33="","",VLOOKUP(E33,登録マスターデーター!$A$10:$K$125,3,FALSE))</f>
        <v/>
      </c>
      <c r="H33" s="93" t="str">
        <f>IF(E33="","",LOOKUP(E33,登録マスターデーター!$A$10:$B$125,登録マスターデーター!$F$10:$F$125)&amp;" "&amp;LOOKUP(E33,登録マスターデーター!$A$10:$B$125,登録マスターデーター!$G$10:$G$125))</f>
        <v/>
      </c>
      <c r="I33" s="178" t="str">
        <f>IF(E33=""," ",VLOOKUP(E33,登録マスターデーター!$A$10:$K$125,9,FALSE))</f>
        <v xml:space="preserve"> </v>
      </c>
      <c r="J33" s="108" t="str">
        <f t="shared" si="0"/>
        <v/>
      </c>
      <c r="L33" s="3">
        <f>登録マスターデーター!A33</f>
        <v>24</v>
      </c>
      <c r="M33" s="3" t="str">
        <f>登録マスターデーター!B33</f>
        <v xml:space="preserve"> </v>
      </c>
      <c r="O33" s="3">
        <f>登録マスターデーター!A59</f>
        <v>50</v>
      </c>
      <c r="P33" s="3" t="str">
        <f>登録マスターデーター!B59</f>
        <v xml:space="preserve"> </v>
      </c>
      <c r="R33" s="41">
        <f>登録マスターデーター!A86</f>
        <v>76</v>
      </c>
      <c r="S33" s="41" t="str">
        <f>登録マスターデーター!B86</f>
        <v xml:space="preserve"> </v>
      </c>
      <c r="U33" s="41">
        <f>登録マスターデーター!A112</f>
        <v>102</v>
      </c>
      <c r="V33" s="41" t="str">
        <f>登録マスターデーター!B112</f>
        <v xml:space="preserve"> </v>
      </c>
    </row>
    <row r="34" spans="1:22" ht="20.100000000000001" customHeight="1" x14ac:dyDescent="0.2">
      <c r="A34" s="453">
        <v>13</v>
      </c>
      <c r="B34" s="452"/>
      <c r="C34" s="458"/>
      <c r="D34" s="92" t="str">
        <f>IF(E34="","",VLOOKUP(E34,登録マスターデーター!$A$10:$K$125,10,FALSE))</f>
        <v/>
      </c>
      <c r="E34" s="36"/>
      <c r="F34" s="157" t="str">
        <f>IF(E34="","",VLOOKUP(E34,登録マスターデーター!$A$10:$K$125,2,FALSE))</f>
        <v/>
      </c>
      <c r="G34" s="91" t="str">
        <f>IF(E34="","",VLOOKUP(E34,登録マスターデーター!$A$10:$K$125,3,FALSE))</f>
        <v/>
      </c>
      <c r="H34" s="91" t="str">
        <f>IF(E34="","",LOOKUP(E34,登録マスターデーター!$A$10:$B$125,登録マスターデーター!$F$10:$F$125)&amp;" "&amp;LOOKUP(E34,登録マスターデーター!$A$10:$B$125,登録マスターデーター!$G$10:$G$125))</f>
        <v/>
      </c>
      <c r="I34" s="177" t="str">
        <f>IF(E34=""," ",VLOOKUP(E34,登録マスターデーター!$A$10:$K$125,9,FALSE))</f>
        <v xml:space="preserve"> </v>
      </c>
      <c r="J34" s="107" t="str">
        <f>IF(I34=" ","",DATEDIF(I34,$I$7,"Y")&amp;"歳")</f>
        <v/>
      </c>
      <c r="L34" s="3">
        <f>登録マスターデーター!A34</f>
        <v>25</v>
      </c>
      <c r="M34" s="3" t="str">
        <f>登録マスターデーター!B34</f>
        <v xml:space="preserve"> </v>
      </c>
      <c r="O34" s="3">
        <f>登録マスターデーター!A60</f>
        <v>51</v>
      </c>
      <c r="P34" s="3" t="str">
        <f>登録マスターデーター!B60</f>
        <v xml:space="preserve"> </v>
      </c>
      <c r="R34" s="41">
        <f>登録マスターデーター!A87</f>
        <v>77</v>
      </c>
      <c r="S34" s="41" t="str">
        <f>登録マスターデーター!B87</f>
        <v xml:space="preserve"> </v>
      </c>
      <c r="U34" s="41">
        <f>登録マスターデーター!A113</f>
        <v>103</v>
      </c>
      <c r="V34" s="41" t="str">
        <f>登録マスターデーター!B113</f>
        <v xml:space="preserve"> </v>
      </c>
    </row>
    <row r="35" spans="1:22" ht="20.100000000000001" customHeight="1" thickBot="1" x14ac:dyDescent="0.25">
      <c r="A35" s="453"/>
      <c r="B35" s="454"/>
      <c r="C35" s="459"/>
      <c r="D35" s="106" t="str">
        <f>IF(E35="","",VLOOKUP(E35,登録マスターデーター!$A$10:$K$125,10,FALSE))</f>
        <v/>
      </c>
      <c r="E35" s="48"/>
      <c r="F35" s="159" t="str">
        <f>IF(E35="","",VLOOKUP(E35,登録マスターデーター!$A$10:$K$125,2,FALSE))</f>
        <v/>
      </c>
      <c r="G35" s="98" t="str">
        <f>IF(E35="","",VLOOKUP(E35,登録マスターデーター!$A$10:$K$125,3,FALSE))</f>
        <v/>
      </c>
      <c r="H35" s="98" t="str">
        <f>IF(E35="","",LOOKUP(E35,登録マスターデーター!$A$10:$B$125,登録マスターデーター!$F$10:$F$125)&amp;" "&amp;LOOKUP(E35,登録マスターデーター!$A$10:$B$125,登録マスターデーター!$G$10:$G$125))</f>
        <v/>
      </c>
      <c r="I35" s="179" t="str">
        <f>IF(E35=""," ",VLOOKUP(E35,登録マスターデーター!$A$10:$K$125,9,FALSE))</f>
        <v xml:space="preserve"> </v>
      </c>
      <c r="J35" s="109" t="str">
        <f t="shared" si="0"/>
        <v/>
      </c>
      <c r="L35" s="3">
        <f>登録マスターデーター!A35</f>
        <v>26</v>
      </c>
      <c r="M35" s="3" t="str">
        <f>登録マスターデーター!B35</f>
        <v xml:space="preserve"> </v>
      </c>
      <c r="O35" s="3">
        <f>登録マスターデーター!A61</f>
        <v>52</v>
      </c>
      <c r="P35" s="3" t="str">
        <f>登録マスターデーター!B61</f>
        <v xml:space="preserve"> </v>
      </c>
      <c r="R35" s="41">
        <f>登録マスターデーター!A88</f>
        <v>78</v>
      </c>
      <c r="S35" s="41" t="str">
        <f>登録マスターデーター!B88</f>
        <v xml:space="preserve"> </v>
      </c>
      <c r="U35" s="41">
        <f>登録マスターデーター!A114</f>
        <v>104</v>
      </c>
      <c r="V35" s="41" t="str">
        <f>登録マスターデーター!B114</f>
        <v xml:space="preserve"> </v>
      </c>
    </row>
    <row r="37" spans="1:22" ht="7.5" customHeight="1" x14ac:dyDescent="0.2"/>
    <row r="38" spans="1:22" ht="18" customHeight="1" x14ac:dyDescent="0.2">
      <c r="B38" s="441" t="s">
        <v>22</v>
      </c>
      <c r="C38" s="441"/>
      <c r="D38" s="441"/>
      <c r="E38" s="347"/>
      <c r="F38" s="447" t="str">
        <f>登録マスターデーター!C2</f>
        <v>あなたの登録団体名</v>
      </c>
      <c r="G38" s="447"/>
      <c r="H38" s="21"/>
      <c r="I38" s="322"/>
    </row>
    <row r="39" spans="1:22" ht="18" customHeight="1" x14ac:dyDescent="0.2">
      <c r="B39" s="441" t="s">
        <v>7</v>
      </c>
      <c r="C39" s="441"/>
      <c r="D39" s="441"/>
      <c r="E39" s="348"/>
      <c r="F39" s="22">
        <f>登録マスターデーター!C3</f>
        <v>0</v>
      </c>
      <c r="G39" s="22"/>
      <c r="H39" s="445" t="s">
        <v>23</v>
      </c>
      <c r="I39" s="323"/>
    </row>
    <row r="40" spans="1:22" ht="18" customHeight="1" x14ac:dyDescent="0.2">
      <c r="B40" s="4" t="s">
        <v>8</v>
      </c>
      <c r="C40" s="441" t="str">
        <f>ASC(登録マスターデーター!C4)</f>
        <v/>
      </c>
      <c r="D40" s="441"/>
      <c r="F40" s="21">
        <f>登録マスターデーター!C5</f>
        <v>0</v>
      </c>
      <c r="G40" s="21"/>
      <c r="H40" s="446"/>
    </row>
    <row r="41" spans="1:22" ht="18" customHeight="1" x14ac:dyDescent="0.2">
      <c r="B41" s="23" t="s">
        <v>24</v>
      </c>
      <c r="C41" s="23"/>
      <c r="D41" s="24" t="s">
        <v>25</v>
      </c>
      <c r="E41" s="24"/>
      <c r="F41" s="21">
        <f>登録マスターデーター!C6</f>
        <v>0</v>
      </c>
      <c r="G41" s="24" t="s">
        <v>56</v>
      </c>
      <c r="H41" s="21" t="str">
        <f>IF(E39="","",VLOOKUP(E39,登録マスターデーター!$A$10:$J$92,33,FALSE))</f>
        <v/>
      </c>
    </row>
    <row r="42" spans="1:22" ht="15" customHeight="1" x14ac:dyDescent="0.2">
      <c r="B42" s="40" t="s">
        <v>26</v>
      </c>
      <c r="C42" s="25"/>
      <c r="D42" s="4" t="s">
        <v>29</v>
      </c>
      <c r="E42" s="134" t="s">
        <v>390</v>
      </c>
      <c r="F42" s="5" t="s">
        <v>28</v>
      </c>
      <c r="G42" s="58"/>
      <c r="H42" s="7" t="str">
        <f t="shared" ref="H42:H47" si="1">"）　　　"</f>
        <v>）　　　</v>
      </c>
      <c r="I42" s="153">
        <f>2500*G42</f>
        <v>0</v>
      </c>
      <c r="J42" s="7" t="s">
        <v>9</v>
      </c>
    </row>
    <row r="43" spans="1:22" ht="15" customHeight="1" x14ac:dyDescent="0.2">
      <c r="B43" s="40" t="s">
        <v>45</v>
      </c>
      <c r="C43" s="25"/>
      <c r="D43" s="4" t="s">
        <v>29</v>
      </c>
      <c r="E43" s="134" t="s">
        <v>390</v>
      </c>
      <c r="F43" s="5" t="s">
        <v>33</v>
      </c>
      <c r="G43" s="58"/>
      <c r="H43" s="7" t="str">
        <f t="shared" si="1"/>
        <v>）　　　</v>
      </c>
      <c r="I43" s="153">
        <f>1500*G43</f>
        <v>0</v>
      </c>
      <c r="J43" s="7" t="s">
        <v>9</v>
      </c>
    </row>
    <row r="44" spans="1:22" ht="15" customHeight="1" x14ac:dyDescent="0.2">
      <c r="B44" s="130" t="s">
        <v>46</v>
      </c>
      <c r="D44" s="4" t="s">
        <v>29</v>
      </c>
      <c r="E44" s="134" t="s">
        <v>390</v>
      </c>
      <c r="F44" s="5" t="s">
        <v>50</v>
      </c>
      <c r="G44" s="58"/>
      <c r="H44" s="7" t="str">
        <f t="shared" si="1"/>
        <v>）　　　</v>
      </c>
      <c r="I44" s="153">
        <f>1000*G44</f>
        <v>0</v>
      </c>
      <c r="J44" s="7" t="s">
        <v>9</v>
      </c>
    </row>
    <row r="45" spans="1:22" ht="15" customHeight="1" x14ac:dyDescent="0.2">
      <c r="B45" s="130" t="s">
        <v>47</v>
      </c>
      <c r="C45" s="25"/>
      <c r="D45" s="4" t="s">
        <v>29</v>
      </c>
      <c r="E45" s="134" t="s">
        <v>390</v>
      </c>
      <c r="F45" s="5" t="s">
        <v>51</v>
      </c>
      <c r="G45" s="58"/>
      <c r="H45" s="7" t="str">
        <f t="shared" si="1"/>
        <v>）　　　</v>
      </c>
      <c r="I45" s="153">
        <f>500*G45</f>
        <v>0</v>
      </c>
      <c r="J45" s="7" t="s">
        <v>9</v>
      </c>
    </row>
    <row r="46" spans="1:22" ht="15" customHeight="1" x14ac:dyDescent="0.2">
      <c r="B46" s="130" t="s">
        <v>48</v>
      </c>
      <c r="C46" s="25"/>
      <c r="D46" s="4" t="s">
        <v>29</v>
      </c>
      <c r="E46" s="4" t="s">
        <v>391</v>
      </c>
      <c r="F46" s="5" t="s">
        <v>28</v>
      </c>
      <c r="G46" s="58"/>
      <c r="H46" s="7" t="str">
        <f t="shared" si="1"/>
        <v>）　　　</v>
      </c>
      <c r="I46" s="153">
        <f>2500*G46</f>
        <v>0</v>
      </c>
      <c r="J46" s="7" t="s">
        <v>9</v>
      </c>
    </row>
    <row r="47" spans="1:22" ht="15" customHeight="1" thickBot="1" x14ac:dyDescent="0.25">
      <c r="B47" s="130" t="s">
        <v>49</v>
      </c>
      <c r="C47" s="39"/>
      <c r="D47" s="37" t="s">
        <v>29</v>
      </c>
      <c r="E47" s="37" t="s">
        <v>391</v>
      </c>
      <c r="F47" s="27" t="s">
        <v>52</v>
      </c>
      <c r="G47" s="59"/>
      <c r="H47" s="29" t="str">
        <f t="shared" si="1"/>
        <v>）　　　</v>
      </c>
      <c r="I47" s="180">
        <f>2000*G47</f>
        <v>0</v>
      </c>
      <c r="J47" s="29" t="s">
        <v>9</v>
      </c>
      <c r="U47" s="327"/>
      <c r="V47" s="327"/>
    </row>
    <row r="48" spans="1:22" ht="15" customHeight="1" thickTop="1" x14ac:dyDescent="0.2">
      <c r="B48" s="30"/>
      <c r="H48" s="34" t="s">
        <v>35</v>
      </c>
      <c r="I48" s="154">
        <f>SUM(I42:I47)</f>
        <v>0</v>
      </c>
      <c r="J48" s="33" t="s">
        <v>9</v>
      </c>
      <c r="U48" s="327"/>
      <c r="V48" s="327"/>
    </row>
    <row r="49" spans="2:22" ht="15.9" customHeight="1" thickBot="1" x14ac:dyDescent="0.25">
      <c r="B49" s="7" t="s">
        <v>36</v>
      </c>
      <c r="C49" s="7"/>
      <c r="U49" s="327"/>
      <c r="V49" s="327"/>
    </row>
    <row r="50" spans="2:22" ht="17.399999999999999" thickTop="1" thickBot="1" x14ac:dyDescent="0.25">
      <c r="B50" s="358" t="s">
        <v>546</v>
      </c>
      <c r="C50" s="354" t="s">
        <v>547</v>
      </c>
      <c r="D50" s="442" t="s">
        <v>54</v>
      </c>
      <c r="E50" s="443"/>
      <c r="F50" s="444"/>
      <c r="H50" s="34" t="s">
        <v>37</v>
      </c>
      <c r="I50" s="392"/>
      <c r="J50" s="21" t="s">
        <v>9</v>
      </c>
    </row>
    <row r="51" spans="2:22" ht="13.8" thickTop="1" x14ac:dyDescent="0.2"/>
  </sheetData>
  <sheetProtection password="CC5B" sheet="1" objects="1" scenarios="1" formatCells="0"/>
  <mergeCells count="50">
    <mergeCell ref="D50:F50"/>
    <mergeCell ref="A12:A13"/>
    <mergeCell ref="B12:B13"/>
    <mergeCell ref="C12:C13"/>
    <mergeCell ref="A1:J1"/>
    <mergeCell ref="F2:J2"/>
    <mergeCell ref="A10:A11"/>
    <mergeCell ref="B10:B11"/>
    <mergeCell ref="C10:C11"/>
    <mergeCell ref="B6:G7"/>
    <mergeCell ref="B8:G8"/>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B26:B27"/>
    <mergeCell ref="C26:C27"/>
    <mergeCell ref="A28:A29"/>
    <mergeCell ref="B28:B29"/>
    <mergeCell ref="C28:C29"/>
    <mergeCell ref="H39:H40"/>
    <mergeCell ref="I4:J5"/>
    <mergeCell ref="C40:D40"/>
    <mergeCell ref="A34:A35"/>
    <mergeCell ref="B34:B35"/>
    <mergeCell ref="C34:C35"/>
    <mergeCell ref="B38:D38"/>
    <mergeCell ref="F38:G38"/>
    <mergeCell ref="B39:D39"/>
    <mergeCell ref="A30:A31"/>
    <mergeCell ref="B30:B31"/>
    <mergeCell ref="C30:C31"/>
    <mergeCell ref="A32:A33"/>
    <mergeCell ref="B32:B33"/>
    <mergeCell ref="C32:C33"/>
    <mergeCell ref="A26:A27"/>
  </mergeCells>
  <phoneticPr fontId="3"/>
  <dataValidations count="2">
    <dataValidation type="list" allowBlank="1" showInputMessage="1" prompt="領収書の有無を選択！" sqref="D50" xr:uid="{00000000-0002-0000-0500-000000000000}">
      <formula1>"　,発行をお願いします。,必要ありません。"</formula1>
    </dataValidation>
    <dataValidation type="list" allowBlank="1" showInputMessage="1" promptTitle="種目選択" prompt="種目を選択" sqref="B10:B35" xr:uid="{00000000-0002-0000-0500-000001000000}">
      <formula1>"　,MA,MB,WA,WB,70M,70W,80M,80W,90M,90W,100M,100W,110M,110W,120M,120W,130M,130W,140M,140W,小WA,小WB,小WC,小MA,小MB,小MC,中M,中W,高M,高W,親A,親B,親C,XA,XB,70X,80X,90X,100X,110X,120X,130X,140X"</formula1>
    </dataValidation>
  </dataValidations>
  <printOptions horizontalCentered="1"/>
  <pageMargins left="0.59055118110236227" right="0.59055118110236227" top="0.59055118110236227" bottom="0.59055118110236227" header="0.51181102362204722" footer="0.51181102362204722"/>
  <pageSetup paperSize="9" scale="89" orientation="portrait" horizontalDpi="4294967294"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pageSetUpPr fitToPage="1"/>
  </sheetPr>
  <dimension ref="A1:Y51"/>
  <sheetViews>
    <sheetView showZeros="0" workbookViewId="0">
      <selection activeCell="L3" sqref="L3"/>
    </sheetView>
  </sheetViews>
  <sheetFormatPr defaultColWidth="9" defaultRowHeight="13.2" x14ac:dyDescent="0.2"/>
  <cols>
    <col min="1" max="1" width="2.88671875" style="3" customWidth="1"/>
    <col min="2" max="2" width="12.21875" style="4" customWidth="1"/>
    <col min="3" max="3" width="3.6640625" style="4" customWidth="1"/>
    <col min="4" max="4" width="5.6640625" style="4" customWidth="1"/>
    <col min="5" max="5" width="3" style="4" customWidth="1"/>
    <col min="6" max="6" width="16.88671875" style="7" customWidth="1"/>
    <col min="7" max="7" width="20.109375" style="7" customWidth="1"/>
    <col min="8" max="8" width="21" style="7" customWidth="1"/>
    <col min="9" max="9" width="10.88671875" style="4" customWidth="1"/>
    <col min="10" max="10" width="7.109375" style="4" customWidth="1"/>
    <col min="11" max="11" width="9" style="3"/>
    <col min="12" max="12" width="4.6640625" style="3" customWidth="1"/>
    <col min="13" max="13" width="12.77734375" style="3" customWidth="1"/>
    <col min="14" max="14" width="2.33203125" style="3" customWidth="1"/>
    <col min="15" max="15" width="4.6640625" style="3" customWidth="1"/>
    <col min="16" max="16" width="12.77734375" style="3" customWidth="1"/>
    <col min="17" max="17" width="2.33203125" style="3" customWidth="1"/>
    <col min="18" max="18" width="4.6640625" style="3" customWidth="1"/>
    <col min="19" max="19" width="12.77734375" style="3" customWidth="1"/>
    <col min="20" max="20" width="2.33203125" style="3" customWidth="1"/>
    <col min="21" max="21" width="4.6640625" style="3" customWidth="1"/>
    <col min="22" max="22" width="12.6640625" style="3" customWidth="1"/>
    <col min="23" max="23" width="1.88671875" style="3" customWidth="1"/>
    <col min="24" max="24" width="9" style="3"/>
    <col min="25" max="25" width="12.6640625" style="3" customWidth="1"/>
    <col min="26" max="16384" width="9" style="3"/>
  </cols>
  <sheetData>
    <row r="1" spans="1:25" ht="21" customHeight="1" x14ac:dyDescent="0.2">
      <c r="A1" s="433" t="s">
        <v>601</v>
      </c>
      <c r="B1" s="433"/>
      <c r="C1" s="433"/>
      <c r="D1" s="433"/>
      <c r="E1" s="433"/>
      <c r="F1" s="433"/>
      <c r="G1" s="433"/>
      <c r="H1" s="433"/>
      <c r="I1" s="433"/>
      <c r="J1" s="433"/>
    </row>
    <row r="2" spans="1:25" x14ac:dyDescent="0.2">
      <c r="D2" s="9"/>
      <c r="E2" s="9"/>
      <c r="F2" s="461"/>
      <c r="G2" s="461"/>
      <c r="H2" s="461"/>
      <c r="I2" s="461"/>
      <c r="J2" s="461"/>
    </row>
    <row r="3" spans="1:25" ht="12.9" customHeight="1" thickBot="1" x14ac:dyDescent="0.25">
      <c r="B3" s="8" t="s">
        <v>10</v>
      </c>
      <c r="C3" s="8"/>
      <c r="D3" s="9"/>
      <c r="E3" s="9"/>
      <c r="G3" s="10"/>
    </row>
    <row r="4" spans="1:25" ht="12.9" customHeight="1" x14ac:dyDescent="0.2">
      <c r="B4" s="257" t="s">
        <v>429</v>
      </c>
      <c r="C4" s="11"/>
      <c r="D4" s="9"/>
      <c r="E4" s="9"/>
      <c r="F4" s="8"/>
      <c r="G4" s="12"/>
      <c r="H4" s="12"/>
      <c r="I4" s="435" t="s">
        <v>395</v>
      </c>
      <c r="J4" s="436"/>
    </row>
    <row r="5" spans="1:25" ht="12.9" customHeight="1" thickBot="1" x14ac:dyDescent="0.25">
      <c r="B5" s="11" t="s">
        <v>430</v>
      </c>
      <c r="C5" s="11"/>
      <c r="D5" s="9"/>
      <c r="E5" s="9"/>
      <c r="F5" s="8"/>
      <c r="G5" s="12"/>
      <c r="H5" s="12"/>
      <c r="I5" s="437"/>
      <c r="J5" s="438"/>
    </row>
    <row r="6" spans="1:25" ht="12.9" customHeight="1" x14ac:dyDescent="0.2">
      <c r="B6" s="439" t="s">
        <v>454</v>
      </c>
      <c r="C6" s="440"/>
      <c r="D6" s="440"/>
      <c r="E6" s="440"/>
      <c r="F6" s="440"/>
      <c r="G6" s="440"/>
      <c r="H6" s="8"/>
    </row>
    <row r="7" spans="1:25" ht="12.9" customHeight="1" x14ac:dyDescent="0.2">
      <c r="B7" s="440"/>
      <c r="C7" s="440"/>
      <c r="D7" s="440"/>
      <c r="E7" s="440"/>
      <c r="F7" s="440"/>
      <c r="G7" s="440"/>
      <c r="H7" s="13" t="s">
        <v>11</v>
      </c>
      <c r="I7" s="343">
        <f>'個人戦申込用（県協会）カーニバル１枚目'!I7</f>
        <v>44927</v>
      </c>
      <c r="K7" s="135" t="s">
        <v>394</v>
      </c>
    </row>
    <row r="8" spans="1:25" ht="30" customHeight="1" thickBot="1" x14ac:dyDescent="0.25">
      <c r="B8" s="462" t="s">
        <v>456</v>
      </c>
      <c r="C8" s="449"/>
      <c r="D8" s="449"/>
      <c r="E8" s="449"/>
      <c r="F8" s="449"/>
      <c r="G8" s="449"/>
      <c r="H8" s="15" t="s">
        <v>13</v>
      </c>
      <c r="I8" s="16" t="s">
        <v>38</v>
      </c>
      <c r="K8" s="17" t="s">
        <v>14</v>
      </c>
    </row>
    <row r="9" spans="1:25" ht="24.9" customHeight="1" x14ac:dyDescent="0.2">
      <c r="B9" s="139" t="s">
        <v>15</v>
      </c>
      <c r="C9" s="51" t="s">
        <v>39</v>
      </c>
      <c r="D9" s="44" t="s">
        <v>16</v>
      </c>
      <c r="E9" s="124" t="s">
        <v>116</v>
      </c>
      <c r="F9" s="46" t="s">
        <v>17</v>
      </c>
      <c r="G9" s="46" t="s">
        <v>42</v>
      </c>
      <c r="H9" s="45" t="s">
        <v>21</v>
      </c>
      <c r="I9" s="46" t="s">
        <v>18</v>
      </c>
      <c r="J9" s="47" t="s">
        <v>19</v>
      </c>
      <c r="L9" s="123" t="s">
        <v>117</v>
      </c>
      <c r="S9" s="3" t="str">
        <f>登録マスターデーター!B72</f>
        <v xml:space="preserve"> </v>
      </c>
    </row>
    <row r="10" spans="1:25" ht="20.100000000000001" customHeight="1" x14ac:dyDescent="0.2">
      <c r="A10" s="453">
        <v>14</v>
      </c>
      <c r="B10" s="452"/>
      <c r="C10" s="458"/>
      <c r="D10" s="92" t="str">
        <f>IF(E10="","",VLOOKUP(E10,登録マスターデーター!$A$10:$K$125,10,FALSE))</f>
        <v/>
      </c>
      <c r="E10" s="36"/>
      <c r="F10" s="157" t="str">
        <f>IF(E10="","",VLOOKUP(E10,登録マスターデーター!$A$10:$K$125,2,FALSE))</f>
        <v/>
      </c>
      <c r="G10" s="91" t="str">
        <f>IF(E10="","",VLOOKUP(E10,登録マスターデーター!$A$10:$K$125,3,FALSE))</f>
        <v/>
      </c>
      <c r="H10" s="91" t="str">
        <f>IF(E10="","",LOOKUP(E10,登録マスターデーター!$A$10:$B$125,登録マスターデーター!$F$10:$F$125)&amp;" "&amp;LOOKUP(E10,登録マスターデーター!$A$10:$B$125,登録マスターデーター!$G$10:$G$125))</f>
        <v/>
      </c>
      <c r="I10" s="177" t="str">
        <f>IF(E10=""," ",VLOOKUP(E10,登録マスターデーター!$A$10:$K$125,9,FALSE))</f>
        <v xml:space="preserve"> </v>
      </c>
      <c r="J10" s="107" t="str">
        <f t="shared" ref="J10:J35" si="0">IF(I10=" ","",DATEDIF(I10,$I$7,"Y")&amp;"歳")</f>
        <v/>
      </c>
      <c r="L10" s="3">
        <f>登録マスターデーター!A10</f>
        <v>1</v>
      </c>
      <c r="M10" s="3" t="str">
        <f>登録マスターデーター!B10</f>
        <v xml:space="preserve"> </v>
      </c>
      <c r="O10" s="3">
        <f>登録マスターデーター!A36</f>
        <v>27</v>
      </c>
      <c r="P10" s="3" t="str">
        <f>登録マスターデーター!B36</f>
        <v xml:space="preserve"> </v>
      </c>
      <c r="R10" s="3">
        <f>登録マスターデーター!A62</f>
        <v>53</v>
      </c>
      <c r="S10" s="3" t="str">
        <f>登録マスターデーター!B62</f>
        <v xml:space="preserve"> </v>
      </c>
      <c r="U10" s="41">
        <f>登録マスターデーター!A89</f>
        <v>79</v>
      </c>
      <c r="V10" s="41" t="str">
        <f>登録マスターデーター!B89</f>
        <v xml:space="preserve"> </v>
      </c>
      <c r="X10" s="41">
        <f>登録マスターデーター!A115</f>
        <v>105</v>
      </c>
      <c r="Y10" s="41" t="str">
        <f>登録マスターデーター!B115</f>
        <v xml:space="preserve"> </v>
      </c>
    </row>
    <row r="11" spans="1:25" ht="20.100000000000001" customHeight="1" x14ac:dyDescent="0.2">
      <c r="A11" s="453"/>
      <c r="B11" s="452"/>
      <c r="C11" s="460"/>
      <c r="D11" s="89" t="str">
        <f>IF(E11="","",VLOOKUP(E11,登録マスターデーター!$A$10:$K$125,10,FALSE))</f>
        <v/>
      </c>
      <c r="E11" s="38"/>
      <c r="F11" s="158" t="str">
        <f>IF(E11="","",VLOOKUP(E11,登録マスターデーター!$A$10:$K$125,2,FALSE))</f>
        <v/>
      </c>
      <c r="G11" s="93" t="str">
        <f>IF(E11="","",VLOOKUP(E11,登録マスターデーター!$A$10:$K$125,3,FALSE))</f>
        <v/>
      </c>
      <c r="H11" s="93" t="str">
        <f>IF(E11="","",LOOKUP(E11,登録マスターデーター!$A$10:$B$125,登録マスターデーター!$F$10:$F$125)&amp;" "&amp;LOOKUP(E11,登録マスターデーター!$A$10:$B$125,登録マスターデーター!$G$10:$G$125))</f>
        <v/>
      </c>
      <c r="I11" s="178" t="str">
        <f>IF(E11=""," ",VLOOKUP(E11,登録マスターデーター!$A$10:$K$125,9,FALSE))</f>
        <v xml:space="preserve"> </v>
      </c>
      <c r="J11" s="108" t="str">
        <f t="shared" si="0"/>
        <v/>
      </c>
      <c r="L11" s="3">
        <f>登録マスターデーター!A11</f>
        <v>2</v>
      </c>
      <c r="M11" s="3" t="str">
        <f>登録マスターデーター!B11</f>
        <v xml:space="preserve"> </v>
      </c>
      <c r="O11" s="3">
        <f>登録マスターデーター!A37</f>
        <v>28</v>
      </c>
      <c r="P11" s="3" t="str">
        <f>登録マスターデーター!B37</f>
        <v xml:space="preserve"> </v>
      </c>
      <c r="R11" s="3">
        <f>登録マスターデーター!A63</f>
        <v>54</v>
      </c>
      <c r="S11" s="3" t="str">
        <f>登録マスターデーター!B63</f>
        <v xml:space="preserve"> </v>
      </c>
      <c r="U11" s="41">
        <f>登録マスターデーター!A90</f>
        <v>80</v>
      </c>
      <c r="V11" s="41" t="str">
        <f>登録マスターデーター!B90</f>
        <v xml:space="preserve"> </v>
      </c>
      <c r="X11" s="41">
        <f>登録マスターデーター!A116</f>
        <v>106</v>
      </c>
      <c r="Y11" s="41" t="str">
        <f>登録マスターデーター!B116</f>
        <v xml:space="preserve"> </v>
      </c>
    </row>
    <row r="12" spans="1:25" ht="20.100000000000001" customHeight="1" x14ac:dyDescent="0.2">
      <c r="A12" s="453">
        <v>15</v>
      </c>
      <c r="B12" s="452"/>
      <c r="C12" s="458"/>
      <c r="D12" s="92" t="str">
        <f>IF(E12="","",VLOOKUP(E12,登録マスターデーター!$A$10:$K$125,10,FALSE))</f>
        <v/>
      </c>
      <c r="E12" s="36"/>
      <c r="F12" s="157" t="str">
        <f>IF(E12="","",VLOOKUP(E12,登録マスターデーター!$A$10:$K$125,2,FALSE))</f>
        <v/>
      </c>
      <c r="G12" s="91" t="str">
        <f>IF(E12="","",VLOOKUP(E12,登録マスターデーター!$A$10:$K$125,3,FALSE))</f>
        <v/>
      </c>
      <c r="H12" s="91" t="str">
        <f>IF(E12="","",LOOKUP(E12,登録マスターデーター!$A$10:$B$125,登録マスターデーター!$F$10:$F$125)&amp;" "&amp;LOOKUP(E12,登録マスターデーター!$A$10:$B$125,登録マスターデーター!$G$10:$G$125))</f>
        <v/>
      </c>
      <c r="I12" s="177" t="str">
        <f>IF(E12=""," ",VLOOKUP(E12,登録マスターデーター!$A$10:$K$125,9,FALSE))</f>
        <v xml:space="preserve"> </v>
      </c>
      <c r="J12" s="107" t="str">
        <f t="shared" si="0"/>
        <v/>
      </c>
      <c r="L12" s="3">
        <f>登録マスターデーター!A12</f>
        <v>3</v>
      </c>
      <c r="M12" s="3" t="str">
        <f>登録マスターデーター!B12</f>
        <v xml:space="preserve"> </v>
      </c>
      <c r="O12" s="3">
        <f>登録マスターデーター!A38</f>
        <v>29</v>
      </c>
      <c r="P12" s="3" t="str">
        <f>登録マスターデーター!B38</f>
        <v xml:space="preserve"> </v>
      </c>
      <c r="R12" s="3">
        <f>登録マスターデーター!A64</f>
        <v>55</v>
      </c>
      <c r="S12" s="3" t="str">
        <f>登録マスターデーター!B64</f>
        <v xml:space="preserve"> </v>
      </c>
      <c r="U12" s="41">
        <f>登録マスターデーター!A91</f>
        <v>81</v>
      </c>
      <c r="V12" s="41" t="str">
        <f>登録マスターデーター!B91</f>
        <v xml:space="preserve"> </v>
      </c>
      <c r="X12" s="41">
        <f>登録マスターデーター!A117</f>
        <v>107</v>
      </c>
      <c r="Y12" s="41" t="str">
        <f>登録マスターデーター!B117</f>
        <v xml:space="preserve"> </v>
      </c>
    </row>
    <row r="13" spans="1:25" ht="20.100000000000001" customHeight="1" x14ac:dyDescent="0.2">
      <c r="A13" s="453"/>
      <c r="B13" s="452"/>
      <c r="C13" s="460"/>
      <c r="D13" s="89" t="str">
        <f>IF(E13="","",VLOOKUP(E13,登録マスターデーター!$A$10:$K$125,10,FALSE))</f>
        <v/>
      </c>
      <c r="E13" s="38"/>
      <c r="F13" s="158" t="str">
        <f>IF(E13="","",VLOOKUP(E13,登録マスターデーター!$A$10:$K$125,2,FALSE))</f>
        <v/>
      </c>
      <c r="G13" s="93" t="str">
        <f>IF(E13="","",VLOOKUP(E13,登録マスターデーター!$A$10:$K$125,3,FALSE))</f>
        <v/>
      </c>
      <c r="H13" s="93" t="str">
        <f>IF(E13="","",LOOKUP(E13,登録マスターデーター!$A$10:$B$125,登録マスターデーター!$F$10:$F$125)&amp;" "&amp;LOOKUP(E13,登録マスターデーター!$A$10:$B$125,登録マスターデーター!$G$10:$G$125))</f>
        <v/>
      </c>
      <c r="I13" s="178" t="str">
        <f>IF(E13=""," ",VLOOKUP(E13,登録マスターデーター!$A$10:$K$125,9,FALSE))</f>
        <v xml:space="preserve"> </v>
      </c>
      <c r="J13" s="108" t="str">
        <f t="shared" si="0"/>
        <v/>
      </c>
      <c r="L13" s="3">
        <f>登録マスターデーター!A13</f>
        <v>4</v>
      </c>
      <c r="M13" s="3" t="str">
        <f>登録マスターデーター!B13</f>
        <v xml:space="preserve"> </v>
      </c>
      <c r="O13" s="3">
        <f>登録マスターデーター!A39</f>
        <v>30</v>
      </c>
      <c r="P13" s="3" t="str">
        <f>登録マスターデーター!B39</f>
        <v xml:space="preserve"> </v>
      </c>
      <c r="R13" s="3">
        <f>登録マスターデーター!A65</f>
        <v>56</v>
      </c>
      <c r="S13" s="3" t="str">
        <f>登録マスターデーター!B65</f>
        <v xml:space="preserve"> </v>
      </c>
      <c r="U13" s="41">
        <f>登録マスターデーター!A92</f>
        <v>82</v>
      </c>
      <c r="V13" s="41" t="str">
        <f>登録マスターデーター!B92</f>
        <v xml:space="preserve"> </v>
      </c>
      <c r="X13" s="41">
        <f>登録マスターデーター!A118</f>
        <v>108</v>
      </c>
      <c r="Y13" s="41" t="str">
        <f>登録マスターデーター!B118</f>
        <v xml:space="preserve"> </v>
      </c>
    </row>
    <row r="14" spans="1:25" ht="20.100000000000001" customHeight="1" x14ac:dyDescent="0.2">
      <c r="A14" s="453">
        <v>16</v>
      </c>
      <c r="B14" s="452"/>
      <c r="C14" s="458"/>
      <c r="D14" s="92" t="str">
        <f>IF(E14="","",VLOOKUP(E14,登録マスターデーター!$A$10:$K$125,10,FALSE))</f>
        <v/>
      </c>
      <c r="E14" s="36"/>
      <c r="F14" s="157" t="str">
        <f>IF(E14="","",VLOOKUP(E14,登録マスターデーター!$A$10:$K$125,2,FALSE))</f>
        <v/>
      </c>
      <c r="G14" s="91" t="str">
        <f>IF(E14="","",VLOOKUP(E14,登録マスターデーター!$A$10:$K$125,3,FALSE))</f>
        <v/>
      </c>
      <c r="H14" s="91" t="str">
        <f>IF(E14="","",LOOKUP(E14,登録マスターデーター!$A$10:$B$125,登録マスターデーター!$F$10:$F$125)&amp;" "&amp;LOOKUP(E14,登録マスターデーター!$A$10:$B$125,登録マスターデーター!$G$10:$G$125))</f>
        <v/>
      </c>
      <c r="I14" s="177" t="str">
        <f>IF(E14=""," ",VLOOKUP(E14,登録マスターデーター!$A$10:$K$125,9,FALSE))</f>
        <v xml:space="preserve"> </v>
      </c>
      <c r="J14" s="107" t="str">
        <f t="shared" si="0"/>
        <v/>
      </c>
      <c r="L14" s="3">
        <f>登録マスターデーター!A14</f>
        <v>5</v>
      </c>
      <c r="M14" s="3" t="str">
        <f>登録マスターデーター!B14</f>
        <v xml:space="preserve"> </v>
      </c>
      <c r="O14" s="3">
        <f>登録マスターデーター!A40</f>
        <v>31</v>
      </c>
      <c r="P14" s="3" t="str">
        <f>登録マスターデーター!B40</f>
        <v xml:space="preserve"> </v>
      </c>
      <c r="R14" s="3">
        <f>登録マスターデーター!A66</f>
        <v>57</v>
      </c>
      <c r="S14" s="3" t="str">
        <f>登録マスターデーター!B66</f>
        <v xml:space="preserve"> </v>
      </c>
      <c r="U14" s="41">
        <f>登録マスターデーター!A93</f>
        <v>83</v>
      </c>
      <c r="V14" s="41" t="str">
        <f>登録マスターデーター!B93</f>
        <v xml:space="preserve"> </v>
      </c>
      <c r="X14" s="41">
        <f>登録マスターデーター!A119</f>
        <v>109</v>
      </c>
      <c r="Y14" s="41" t="str">
        <f>登録マスターデーター!B119</f>
        <v xml:space="preserve"> </v>
      </c>
    </row>
    <row r="15" spans="1:25" ht="20.100000000000001" customHeight="1" x14ac:dyDescent="0.2">
      <c r="A15" s="453"/>
      <c r="B15" s="452"/>
      <c r="C15" s="460"/>
      <c r="D15" s="89" t="str">
        <f>IF(E15="","",VLOOKUP(E15,登録マスターデーター!$A$10:$K$125,10,FALSE))</f>
        <v/>
      </c>
      <c r="E15" s="38"/>
      <c r="F15" s="158" t="str">
        <f>IF(E15="","",VLOOKUP(E15,登録マスターデーター!$A$10:$K$125,2,FALSE))</f>
        <v/>
      </c>
      <c r="G15" s="93" t="str">
        <f>IF(E15="","",VLOOKUP(E15,登録マスターデーター!$A$10:$K$125,3,FALSE))</f>
        <v/>
      </c>
      <c r="H15" s="93" t="str">
        <f>IF(E15="","",LOOKUP(E15,登録マスターデーター!$A$10:$B$125,登録マスターデーター!$F$10:$F$125)&amp;" "&amp;LOOKUP(E15,登録マスターデーター!$A$10:$B$125,登録マスターデーター!$G$10:$G$125))</f>
        <v/>
      </c>
      <c r="I15" s="178" t="str">
        <f>IF(E15=""," ",VLOOKUP(E15,登録マスターデーター!$A$10:$K$125,9,FALSE))</f>
        <v xml:space="preserve"> </v>
      </c>
      <c r="J15" s="108" t="str">
        <f t="shared" si="0"/>
        <v/>
      </c>
      <c r="L15" s="3">
        <f>登録マスターデーター!A15</f>
        <v>6</v>
      </c>
      <c r="M15" s="3" t="str">
        <f>登録マスターデーター!B15</f>
        <v xml:space="preserve"> </v>
      </c>
      <c r="O15" s="3">
        <f>登録マスターデーター!A41</f>
        <v>32</v>
      </c>
      <c r="P15" s="3" t="str">
        <f>登録マスターデーター!B41</f>
        <v xml:space="preserve"> </v>
      </c>
      <c r="R15" s="3">
        <f>登録マスターデーター!A67</f>
        <v>58</v>
      </c>
      <c r="S15" s="3" t="str">
        <f>登録マスターデーター!B67</f>
        <v xml:space="preserve"> </v>
      </c>
      <c r="U15" s="41">
        <f>登録マスターデーター!A94</f>
        <v>84</v>
      </c>
      <c r="V15" s="41" t="str">
        <f>登録マスターデーター!B94</f>
        <v xml:space="preserve"> </v>
      </c>
      <c r="X15" s="41">
        <f>登録マスターデーター!A120</f>
        <v>110</v>
      </c>
      <c r="Y15" s="41" t="str">
        <f>登録マスターデーター!B120</f>
        <v xml:space="preserve"> </v>
      </c>
    </row>
    <row r="16" spans="1:25" ht="20.100000000000001" customHeight="1" x14ac:dyDescent="0.2">
      <c r="A16" s="453">
        <v>17</v>
      </c>
      <c r="B16" s="452"/>
      <c r="C16" s="458"/>
      <c r="D16" s="92" t="str">
        <f>IF(E16="","",VLOOKUP(E16,登録マスターデーター!$A$10:$K$125,10,FALSE))</f>
        <v/>
      </c>
      <c r="E16" s="36"/>
      <c r="F16" s="157" t="str">
        <f>IF(E16="","",VLOOKUP(E16,登録マスターデーター!$A$10:$K$125,2,FALSE))</f>
        <v/>
      </c>
      <c r="G16" s="91" t="str">
        <f>IF(E16="","",VLOOKUP(E16,登録マスターデーター!$A$10:$K$125,3,FALSE))</f>
        <v/>
      </c>
      <c r="H16" s="91" t="str">
        <f>IF(E16="","",LOOKUP(E16,登録マスターデーター!$A$10:$B$125,登録マスターデーター!$F$10:$F$125)&amp;" "&amp;LOOKUP(E16,登録マスターデーター!$A$10:$B$125,登録マスターデーター!$G$10:$G$125))</f>
        <v/>
      </c>
      <c r="I16" s="177" t="str">
        <f>IF(E16=""," ",VLOOKUP(E16,登録マスターデーター!$A$10:$K$125,9,FALSE))</f>
        <v xml:space="preserve"> </v>
      </c>
      <c r="J16" s="107" t="str">
        <f t="shared" si="0"/>
        <v/>
      </c>
      <c r="L16" s="3">
        <f>登録マスターデーター!A16</f>
        <v>7</v>
      </c>
      <c r="M16" s="3" t="str">
        <f>登録マスターデーター!B16</f>
        <v xml:space="preserve"> </v>
      </c>
      <c r="O16" s="3">
        <f>登録マスターデーター!A42</f>
        <v>33</v>
      </c>
      <c r="P16" s="3" t="str">
        <f>登録マスターデーター!B42</f>
        <v xml:space="preserve"> </v>
      </c>
      <c r="R16" s="3">
        <f>登録マスターデーター!A68</f>
        <v>59</v>
      </c>
      <c r="S16" s="3" t="str">
        <f>登録マスターデーター!B68</f>
        <v xml:space="preserve"> </v>
      </c>
      <c r="U16" s="41">
        <f>登録マスターデーター!A95</f>
        <v>85</v>
      </c>
      <c r="V16" s="41" t="str">
        <f>登録マスターデーター!B95</f>
        <v xml:space="preserve"> </v>
      </c>
      <c r="X16" s="41">
        <f>登録マスターデーター!A121</f>
        <v>111</v>
      </c>
      <c r="Y16" s="41" t="str">
        <f>登録マスターデーター!B121</f>
        <v xml:space="preserve"> </v>
      </c>
    </row>
    <row r="17" spans="1:25" ht="20.100000000000001" customHeight="1" x14ac:dyDescent="0.2">
      <c r="A17" s="453"/>
      <c r="B17" s="452"/>
      <c r="C17" s="460"/>
      <c r="D17" s="89" t="str">
        <f>IF(E17="","",VLOOKUP(E17,登録マスターデーター!$A$10:$K$125,10,FALSE))</f>
        <v/>
      </c>
      <c r="E17" s="38"/>
      <c r="F17" s="158" t="str">
        <f>IF(E17="","",VLOOKUP(E17,登録マスターデーター!$A$10:$K$125,2,FALSE))</f>
        <v/>
      </c>
      <c r="G17" s="93" t="str">
        <f>IF(E17="","",VLOOKUP(E17,登録マスターデーター!$A$10:$K$125,3,FALSE))</f>
        <v/>
      </c>
      <c r="H17" s="93" t="str">
        <f>IF(E17="","",LOOKUP(E17,登録マスターデーター!$A$10:$B$125,登録マスターデーター!$F$10:$F$125)&amp;" "&amp;LOOKUP(E17,登録マスターデーター!$A$10:$B$125,登録マスターデーター!$G$10:$G$125))</f>
        <v/>
      </c>
      <c r="I17" s="178" t="str">
        <f>IF(E17=""," ",VLOOKUP(E17,登録マスターデーター!$A$10:$K$125,9,FALSE))</f>
        <v xml:space="preserve"> </v>
      </c>
      <c r="J17" s="108" t="str">
        <f t="shared" si="0"/>
        <v/>
      </c>
      <c r="L17" s="3">
        <f>登録マスターデーター!A17</f>
        <v>8</v>
      </c>
      <c r="M17" s="3" t="str">
        <f>登録マスターデーター!B17</f>
        <v xml:space="preserve"> </v>
      </c>
      <c r="O17" s="3">
        <f>登録マスターデーター!A43</f>
        <v>34</v>
      </c>
      <c r="P17" s="3" t="str">
        <f>登録マスターデーター!B43</f>
        <v xml:space="preserve"> </v>
      </c>
      <c r="R17" s="3">
        <f>登録マスターデーター!A69</f>
        <v>60</v>
      </c>
      <c r="S17" s="3" t="str">
        <f>登録マスターデーター!B69</f>
        <v xml:space="preserve"> </v>
      </c>
      <c r="U17" s="41">
        <f>登録マスターデーター!A96</f>
        <v>86</v>
      </c>
      <c r="V17" s="41" t="str">
        <f>登録マスターデーター!B96</f>
        <v xml:space="preserve"> </v>
      </c>
      <c r="X17" s="41">
        <f>登録マスターデーター!A122</f>
        <v>112</v>
      </c>
      <c r="Y17" s="41" t="str">
        <f>登録マスターデーター!B122</f>
        <v xml:space="preserve"> </v>
      </c>
    </row>
    <row r="18" spans="1:25" ht="20.100000000000001" customHeight="1" x14ac:dyDescent="0.2">
      <c r="A18" s="453">
        <v>18</v>
      </c>
      <c r="B18" s="452"/>
      <c r="C18" s="458"/>
      <c r="D18" s="92" t="str">
        <f>IF(E18="","",VLOOKUP(E18,登録マスターデーター!$A$10:$K$125,10,FALSE))</f>
        <v/>
      </c>
      <c r="E18" s="36"/>
      <c r="F18" s="157" t="str">
        <f>IF(E18="","",VLOOKUP(E18,登録マスターデーター!$A$10:$K$125,2,FALSE))</f>
        <v/>
      </c>
      <c r="G18" s="91" t="str">
        <f>IF(E18="","",VLOOKUP(E18,登録マスターデーター!$A$10:$K$125,3,FALSE))</f>
        <v/>
      </c>
      <c r="H18" s="91" t="str">
        <f>IF(E18="","",LOOKUP(E18,登録マスターデーター!$A$10:$B$125,登録マスターデーター!$F$10:$F$125)&amp;" "&amp;LOOKUP(E18,登録マスターデーター!$A$10:$B$125,登録マスターデーター!$G$10:$G$125))</f>
        <v/>
      </c>
      <c r="I18" s="177" t="str">
        <f>IF(E18=""," ",VLOOKUP(E18,登録マスターデーター!$A$10:$K$125,9,FALSE))</f>
        <v xml:space="preserve"> </v>
      </c>
      <c r="J18" s="107" t="str">
        <f t="shared" si="0"/>
        <v/>
      </c>
      <c r="L18" s="3">
        <f>登録マスターデーター!A18</f>
        <v>9</v>
      </c>
      <c r="M18" s="3" t="str">
        <f>登録マスターデーター!B18</f>
        <v xml:space="preserve"> </v>
      </c>
      <c r="O18" s="3">
        <f>登録マスターデーター!A44</f>
        <v>35</v>
      </c>
      <c r="P18" s="3" t="str">
        <f>登録マスターデーター!B44</f>
        <v xml:space="preserve"> </v>
      </c>
      <c r="R18" s="3">
        <f>登録マスターデーター!A70</f>
        <v>61</v>
      </c>
      <c r="S18" s="3" t="str">
        <f>登録マスターデーター!B70</f>
        <v xml:space="preserve"> </v>
      </c>
      <c r="U18" s="41">
        <f>登録マスターデーター!A97</f>
        <v>87</v>
      </c>
      <c r="V18" s="41" t="str">
        <f>登録マスターデーター!B97</f>
        <v xml:space="preserve"> </v>
      </c>
      <c r="X18" s="41">
        <f>登録マスターデーター!A123</f>
        <v>113</v>
      </c>
      <c r="Y18" s="41" t="str">
        <f>登録マスターデーター!B123</f>
        <v xml:space="preserve"> </v>
      </c>
    </row>
    <row r="19" spans="1:25" ht="20.100000000000001" customHeight="1" x14ac:dyDescent="0.2">
      <c r="A19" s="453"/>
      <c r="B19" s="452"/>
      <c r="C19" s="460"/>
      <c r="D19" s="89" t="str">
        <f>IF(E19="","",VLOOKUP(E19,登録マスターデーター!$A$10:$K$125,10,FALSE))</f>
        <v/>
      </c>
      <c r="E19" s="38"/>
      <c r="F19" s="158" t="str">
        <f>IF(E19="","",VLOOKUP(E19,登録マスターデーター!$A$10:$K$125,2,FALSE))</f>
        <v/>
      </c>
      <c r="G19" s="93" t="str">
        <f>IF(E19="","",VLOOKUP(E19,登録マスターデーター!$A$10:$K$125,3,FALSE))</f>
        <v/>
      </c>
      <c r="H19" s="93" t="str">
        <f>IF(E19="","",LOOKUP(E19,登録マスターデーター!$A$10:$B$125,登録マスターデーター!$F$10:$F$125)&amp;" "&amp;LOOKUP(E19,登録マスターデーター!$A$10:$B$125,登録マスターデーター!$G$10:$G$125))</f>
        <v/>
      </c>
      <c r="I19" s="178" t="str">
        <f>IF(E19=""," ",VLOOKUP(E19,登録マスターデーター!$A$10:$K$125,9,FALSE))</f>
        <v xml:space="preserve"> </v>
      </c>
      <c r="J19" s="108" t="str">
        <f t="shared" si="0"/>
        <v/>
      </c>
      <c r="L19" s="3">
        <f>登録マスターデーター!A19</f>
        <v>10</v>
      </c>
      <c r="M19" s="3" t="str">
        <f>登録マスターデーター!B19</f>
        <v xml:space="preserve"> </v>
      </c>
      <c r="O19" s="3">
        <f>登録マスターデーター!A45</f>
        <v>36</v>
      </c>
      <c r="P19" s="3" t="str">
        <f>登録マスターデーター!B45</f>
        <v xml:space="preserve"> </v>
      </c>
      <c r="R19" s="3">
        <f>登録マスターデーター!A71</f>
        <v>62</v>
      </c>
      <c r="S19" s="3" t="str">
        <f>登録マスターデーター!B71</f>
        <v xml:space="preserve"> </v>
      </c>
      <c r="U19" s="41">
        <f>登録マスターデーター!A98</f>
        <v>88</v>
      </c>
      <c r="V19" s="41" t="str">
        <f>登録マスターデーター!B98</f>
        <v xml:space="preserve"> </v>
      </c>
      <c r="X19" s="41">
        <f>登録マスターデーター!A124</f>
        <v>114</v>
      </c>
      <c r="Y19" s="41" t="str">
        <f>登録マスターデーター!B124</f>
        <v xml:space="preserve"> </v>
      </c>
    </row>
    <row r="20" spans="1:25" ht="20.100000000000001" customHeight="1" x14ac:dyDescent="0.2">
      <c r="A20" s="453">
        <v>19</v>
      </c>
      <c r="B20" s="452"/>
      <c r="C20" s="458"/>
      <c r="D20" s="92" t="str">
        <f>IF(E20="","",VLOOKUP(E20,登録マスターデーター!$A$10:$K$125,10,FALSE))</f>
        <v/>
      </c>
      <c r="E20" s="36"/>
      <c r="F20" s="157" t="str">
        <f>IF(E20="","",VLOOKUP(E20,登録マスターデーター!$A$10:$K$125,2,FALSE))</f>
        <v/>
      </c>
      <c r="G20" s="91" t="str">
        <f>IF(E20="","",VLOOKUP(E20,登録マスターデーター!$A$10:$K$125,3,FALSE))</f>
        <v/>
      </c>
      <c r="H20" s="91" t="str">
        <f>IF(E20="","",LOOKUP(E20,登録マスターデーター!$A$10:$B$125,登録マスターデーター!$F$10:$F$125)&amp;" "&amp;LOOKUP(E20,登録マスターデーター!$A$10:$B$125,登録マスターデーター!$G$10:$G$125))</f>
        <v/>
      </c>
      <c r="I20" s="177" t="str">
        <f>IF(E20=""," ",VLOOKUP(E20,登録マスターデーター!$A$10:$K$125,9,FALSE))</f>
        <v xml:space="preserve"> </v>
      </c>
      <c r="J20" s="107" t="str">
        <f t="shared" si="0"/>
        <v/>
      </c>
      <c r="L20" s="3">
        <f>登録マスターデーター!A20</f>
        <v>11</v>
      </c>
      <c r="M20" s="3" t="str">
        <f>登録マスターデーター!B20</f>
        <v xml:space="preserve"> </v>
      </c>
      <c r="O20" s="3">
        <f>登録マスターデーター!A46</f>
        <v>37</v>
      </c>
      <c r="P20" s="3" t="str">
        <f>登録マスターデーター!B46</f>
        <v xml:space="preserve"> </v>
      </c>
      <c r="R20" s="3">
        <f>登録マスターデーター!A72</f>
        <v>63</v>
      </c>
      <c r="S20" s="3" t="str">
        <f>登録マスターデーター!B72</f>
        <v xml:space="preserve"> </v>
      </c>
      <c r="U20" s="41">
        <f>登録マスターデーター!A99</f>
        <v>89</v>
      </c>
      <c r="V20" s="41" t="str">
        <f>登録マスターデーター!B99</f>
        <v xml:space="preserve"> </v>
      </c>
      <c r="X20" s="41">
        <f>登録マスターデーター!A125</f>
        <v>115</v>
      </c>
      <c r="Y20" s="41" t="str">
        <f>登録マスターデーター!B125</f>
        <v xml:space="preserve"> </v>
      </c>
    </row>
    <row r="21" spans="1:25" ht="20.100000000000001" customHeight="1" x14ac:dyDescent="0.2">
      <c r="A21" s="453"/>
      <c r="B21" s="452"/>
      <c r="C21" s="460"/>
      <c r="D21" s="89" t="str">
        <f>IF(E21="","",VLOOKUP(E21,登録マスターデーター!$A$10:$K$125,10,FALSE))</f>
        <v/>
      </c>
      <c r="E21" s="38"/>
      <c r="F21" s="158" t="str">
        <f>IF(E21="","",VLOOKUP(E21,登録マスターデーター!$A$10:$K$125,2,FALSE))</f>
        <v/>
      </c>
      <c r="G21" s="93" t="str">
        <f>IF(E21="","",VLOOKUP(E21,登録マスターデーター!$A$10:$K$125,3,FALSE))</f>
        <v/>
      </c>
      <c r="H21" s="93" t="str">
        <f>IF(E21="","",LOOKUP(E21,登録マスターデーター!$A$10:$B$125,登録マスターデーター!$F$10:$F$125)&amp;" "&amp;LOOKUP(E21,登録マスターデーター!$A$10:$B$125,登録マスターデーター!$G$10:$G$125))</f>
        <v/>
      </c>
      <c r="I21" s="178" t="str">
        <f>IF(E21=""," ",VLOOKUP(E21,登録マスターデーター!$A$10:$K$125,9,FALSE))</f>
        <v xml:space="preserve"> </v>
      </c>
      <c r="J21" s="108" t="str">
        <f t="shared" si="0"/>
        <v/>
      </c>
      <c r="L21" s="3">
        <f>登録マスターデーター!A21</f>
        <v>12</v>
      </c>
      <c r="M21" s="3" t="str">
        <f>登録マスターデーター!B21</f>
        <v xml:space="preserve"> </v>
      </c>
      <c r="O21" s="3">
        <f>登録マスターデーター!A47</f>
        <v>38</v>
      </c>
      <c r="P21" s="3" t="str">
        <f>登録マスターデーター!B47</f>
        <v xml:space="preserve"> </v>
      </c>
      <c r="R21" s="3">
        <f>登録マスターデーター!A73</f>
        <v>64</v>
      </c>
      <c r="S21" s="3" t="str">
        <f>登録マスターデーター!B73</f>
        <v xml:space="preserve"> </v>
      </c>
      <c r="U21" s="41">
        <f>登録マスターデーター!A100</f>
        <v>90</v>
      </c>
      <c r="V21" s="41" t="str">
        <f>登録マスターデーター!B100</f>
        <v xml:space="preserve"> </v>
      </c>
    </row>
    <row r="22" spans="1:25" ht="20.100000000000001" customHeight="1" x14ac:dyDescent="0.2">
      <c r="A22" s="453">
        <v>20</v>
      </c>
      <c r="B22" s="452"/>
      <c r="C22" s="458"/>
      <c r="D22" s="92" t="str">
        <f>IF(E22="","",VLOOKUP(E22,登録マスターデーター!$A$10:$K$125,10,FALSE))</f>
        <v/>
      </c>
      <c r="E22" s="36"/>
      <c r="F22" s="157" t="str">
        <f>IF(E22="","",VLOOKUP(E22,登録マスターデーター!$A$10:$K$125,2,FALSE))</f>
        <v/>
      </c>
      <c r="G22" s="91" t="str">
        <f>IF(E22="","",VLOOKUP(E22,登録マスターデーター!$A$10:$K$125,3,FALSE))</f>
        <v/>
      </c>
      <c r="H22" s="91" t="str">
        <f>IF(E22="","",LOOKUP(E22,登録マスターデーター!$A$10:$B$125,登録マスターデーター!$F$10:$F$125)&amp;" "&amp;LOOKUP(E22,登録マスターデーター!$A$10:$B$125,登録マスターデーター!$G$10:$G$125))</f>
        <v/>
      </c>
      <c r="I22" s="177" t="str">
        <f>IF(E22=""," ",VLOOKUP(E22,登録マスターデーター!$A$10:$K$125,9,FALSE))</f>
        <v xml:space="preserve"> </v>
      </c>
      <c r="J22" s="107" t="str">
        <f t="shared" si="0"/>
        <v/>
      </c>
      <c r="L22" s="3">
        <f>登録マスターデーター!A22</f>
        <v>13</v>
      </c>
      <c r="M22" s="3" t="str">
        <f>登録マスターデーター!B22</f>
        <v xml:space="preserve"> </v>
      </c>
      <c r="O22" s="3">
        <f>登録マスターデーター!A48</f>
        <v>39</v>
      </c>
      <c r="P22" s="3" t="str">
        <f>登録マスターデーター!B48</f>
        <v xml:space="preserve"> </v>
      </c>
      <c r="R22" s="3">
        <f>登録マスターデーター!A74</f>
        <v>65</v>
      </c>
      <c r="S22" s="3" t="str">
        <f>登録マスターデーター!B74</f>
        <v xml:space="preserve"> </v>
      </c>
      <c r="U22" s="41">
        <f>登録マスターデーター!A101</f>
        <v>91</v>
      </c>
      <c r="V22" s="41" t="str">
        <f>登録マスターデーター!B101</f>
        <v xml:space="preserve"> </v>
      </c>
    </row>
    <row r="23" spans="1:25" ht="20.100000000000001" customHeight="1" x14ac:dyDescent="0.2">
      <c r="A23" s="453"/>
      <c r="B23" s="452"/>
      <c r="C23" s="460"/>
      <c r="D23" s="89" t="str">
        <f>IF(E23="","",VLOOKUP(E23,登録マスターデーター!$A$10:$K$125,10,FALSE))</f>
        <v/>
      </c>
      <c r="E23" s="38"/>
      <c r="F23" s="158" t="str">
        <f>IF(E23="","",VLOOKUP(E23,登録マスターデーター!$A$10:$K$125,2,FALSE))</f>
        <v/>
      </c>
      <c r="G23" s="93" t="str">
        <f>IF(E23="","",VLOOKUP(E23,登録マスターデーター!$A$10:$K$125,3,FALSE))</f>
        <v/>
      </c>
      <c r="H23" s="93" t="str">
        <f>IF(E23="","",LOOKUP(E23,登録マスターデーター!$A$10:$B$125,登録マスターデーター!$F$10:$F$125)&amp;" "&amp;LOOKUP(E23,登録マスターデーター!$A$10:$B$125,登録マスターデーター!$G$10:$G$125))</f>
        <v/>
      </c>
      <c r="I23" s="178" t="str">
        <f>IF(E23=""," ",VLOOKUP(E23,登録マスターデーター!$A$10:$K$125,9,FALSE))</f>
        <v xml:space="preserve"> </v>
      </c>
      <c r="J23" s="108" t="str">
        <f t="shared" si="0"/>
        <v/>
      </c>
      <c r="L23" s="3">
        <f>登録マスターデーター!A23</f>
        <v>14</v>
      </c>
      <c r="M23" s="3" t="str">
        <f>登録マスターデーター!B23</f>
        <v xml:space="preserve"> </v>
      </c>
      <c r="O23" s="3">
        <f>登録マスターデーター!A49</f>
        <v>40</v>
      </c>
      <c r="P23" s="3" t="str">
        <f>登録マスターデーター!B49</f>
        <v xml:space="preserve"> </v>
      </c>
      <c r="R23" s="3">
        <f>登録マスターデーター!A75</f>
        <v>66</v>
      </c>
      <c r="S23" s="3" t="str">
        <f>登録マスターデーター!B75</f>
        <v xml:space="preserve"> </v>
      </c>
      <c r="U23" s="41">
        <f>登録マスターデーター!A102</f>
        <v>92</v>
      </c>
      <c r="V23" s="41" t="str">
        <f>登録マスターデーター!B102</f>
        <v xml:space="preserve"> </v>
      </c>
    </row>
    <row r="24" spans="1:25" ht="20.100000000000001" customHeight="1" x14ac:dyDescent="0.2">
      <c r="A24" s="453">
        <v>21</v>
      </c>
      <c r="B24" s="452"/>
      <c r="C24" s="458"/>
      <c r="D24" s="92" t="str">
        <f>IF(E24="","",VLOOKUP(E24,登録マスターデーター!$A$10:$K$125,10,FALSE))</f>
        <v/>
      </c>
      <c r="E24" s="36"/>
      <c r="F24" s="157" t="str">
        <f>IF(E24="","",VLOOKUP(E24,登録マスターデーター!$A$10:$K$125,2,FALSE))</f>
        <v/>
      </c>
      <c r="G24" s="91" t="str">
        <f>IF(E24="","",VLOOKUP(E24,登録マスターデーター!$A$10:$K$125,3,FALSE))</f>
        <v/>
      </c>
      <c r="H24" s="91" t="str">
        <f>IF(E24="","",LOOKUP(E24,登録マスターデーター!$A$10:$B$125,登録マスターデーター!$F$10:$F$125)&amp;" "&amp;LOOKUP(E24,登録マスターデーター!$A$10:$B$125,登録マスターデーター!$G$10:$G$125))</f>
        <v/>
      </c>
      <c r="I24" s="177" t="str">
        <f>IF(E24=""," ",VLOOKUP(E24,登録マスターデーター!$A$10:$K$125,9,FALSE))</f>
        <v xml:space="preserve"> </v>
      </c>
      <c r="J24" s="107" t="str">
        <f t="shared" si="0"/>
        <v/>
      </c>
      <c r="L24" s="3">
        <f>登録マスターデーター!A24</f>
        <v>15</v>
      </c>
      <c r="M24" s="3" t="str">
        <f>登録マスターデーター!B24</f>
        <v xml:space="preserve"> </v>
      </c>
      <c r="O24" s="3">
        <f>登録マスターデーター!A50</f>
        <v>41</v>
      </c>
      <c r="P24" s="3" t="str">
        <f>登録マスターデーター!B50</f>
        <v xml:space="preserve"> </v>
      </c>
      <c r="R24" s="3">
        <f>登録マスターデーター!A76</f>
        <v>67</v>
      </c>
      <c r="S24" s="3" t="str">
        <f>登録マスターデーター!B76</f>
        <v xml:space="preserve"> </v>
      </c>
      <c r="U24" s="41">
        <f>登録マスターデーター!A103</f>
        <v>93</v>
      </c>
      <c r="V24" s="41" t="str">
        <f>登録マスターデーター!B103</f>
        <v xml:space="preserve"> </v>
      </c>
    </row>
    <row r="25" spans="1:25" ht="20.100000000000001" customHeight="1" x14ac:dyDescent="0.2">
      <c r="A25" s="453"/>
      <c r="B25" s="452"/>
      <c r="C25" s="460"/>
      <c r="D25" s="89" t="str">
        <f>IF(E25="","",VLOOKUP(E25,登録マスターデーター!$A$10:$K$125,10,FALSE))</f>
        <v/>
      </c>
      <c r="E25" s="38"/>
      <c r="F25" s="158" t="str">
        <f>IF(E25="","",VLOOKUP(E25,登録マスターデーター!$A$10:$K$125,2,FALSE))</f>
        <v/>
      </c>
      <c r="G25" s="93" t="str">
        <f>IF(E25="","",VLOOKUP(E25,登録マスターデーター!$A$10:$K$125,3,FALSE))</f>
        <v/>
      </c>
      <c r="H25" s="93" t="str">
        <f>IF(E25="","",LOOKUP(E25,登録マスターデーター!$A$10:$B$125,登録マスターデーター!$F$10:$F$125)&amp;" "&amp;LOOKUP(E25,登録マスターデーター!$A$10:$B$125,登録マスターデーター!$G$10:$G$125))</f>
        <v/>
      </c>
      <c r="I25" s="178" t="str">
        <f>IF(E25=""," ",VLOOKUP(E25,登録マスターデーター!$A$10:$K$125,9,FALSE))</f>
        <v xml:space="preserve"> </v>
      </c>
      <c r="J25" s="108" t="str">
        <f t="shared" si="0"/>
        <v/>
      </c>
      <c r="L25" s="3">
        <f>登録マスターデーター!A25</f>
        <v>16</v>
      </c>
      <c r="M25" s="3" t="str">
        <f>登録マスターデーター!B25</f>
        <v xml:space="preserve"> </v>
      </c>
      <c r="O25" s="3">
        <f>登録マスターデーター!A51</f>
        <v>42</v>
      </c>
      <c r="P25" s="3" t="str">
        <f>登録マスターデーター!B51</f>
        <v xml:space="preserve"> </v>
      </c>
      <c r="R25" s="3">
        <f>登録マスターデーター!A77</f>
        <v>68</v>
      </c>
      <c r="S25" s="3" t="str">
        <f>登録マスターデーター!B77</f>
        <v xml:space="preserve"> </v>
      </c>
      <c r="U25" s="41">
        <f>登録マスターデーター!A104</f>
        <v>94</v>
      </c>
      <c r="V25" s="41" t="str">
        <f>登録マスターデーター!B104</f>
        <v xml:space="preserve"> </v>
      </c>
    </row>
    <row r="26" spans="1:25" ht="20.100000000000001" customHeight="1" x14ac:dyDescent="0.2">
      <c r="A26" s="453">
        <v>22</v>
      </c>
      <c r="B26" s="452"/>
      <c r="C26" s="458"/>
      <c r="D26" s="92" t="str">
        <f>IF(E26="","",VLOOKUP(E26,登録マスターデーター!$A$10:$K$125,10,FALSE))</f>
        <v/>
      </c>
      <c r="E26" s="36"/>
      <c r="F26" s="157" t="str">
        <f>IF(E26="","",VLOOKUP(E26,登録マスターデーター!$A$10:$K$125,2,FALSE))</f>
        <v/>
      </c>
      <c r="G26" s="91" t="str">
        <f>IF(E26="","",VLOOKUP(E26,登録マスターデーター!$A$10:$K$125,3,FALSE))</f>
        <v/>
      </c>
      <c r="H26" s="91" t="str">
        <f>IF(E26="","",LOOKUP(E26,登録マスターデーター!$A$10:$B$125,登録マスターデーター!$F$10:$F$125)&amp;" "&amp;LOOKUP(E26,登録マスターデーター!$A$10:$B$125,登録マスターデーター!$G$10:$G$125))</f>
        <v/>
      </c>
      <c r="I26" s="177" t="str">
        <f>IF(E26=""," ",VLOOKUP(E26,登録マスターデーター!$A$10:$K$125,9,FALSE))</f>
        <v xml:space="preserve"> </v>
      </c>
      <c r="J26" s="107" t="str">
        <f t="shared" si="0"/>
        <v/>
      </c>
      <c r="L26" s="3">
        <f>登録マスターデーター!A26</f>
        <v>17</v>
      </c>
      <c r="M26" s="3" t="str">
        <f>登録マスターデーター!B26</f>
        <v xml:space="preserve"> </v>
      </c>
      <c r="O26" s="3">
        <f>登録マスターデーター!A52</f>
        <v>43</v>
      </c>
      <c r="P26" s="3" t="str">
        <f>登録マスターデーター!B52</f>
        <v xml:space="preserve"> </v>
      </c>
      <c r="R26" s="3">
        <f>登録マスターデーター!A78</f>
        <v>69</v>
      </c>
      <c r="S26" s="3" t="str">
        <f>登録マスターデーター!B78</f>
        <v xml:space="preserve"> </v>
      </c>
      <c r="U26" s="41">
        <f>登録マスターデーター!A105</f>
        <v>95</v>
      </c>
      <c r="V26" s="41" t="str">
        <f>登録マスターデーター!B105</f>
        <v xml:space="preserve"> </v>
      </c>
    </row>
    <row r="27" spans="1:25" ht="20.100000000000001" customHeight="1" x14ac:dyDescent="0.2">
      <c r="A27" s="453"/>
      <c r="B27" s="452"/>
      <c r="C27" s="460"/>
      <c r="D27" s="89" t="str">
        <f>IF(E27="","",VLOOKUP(E27,登録マスターデーター!$A$10:$K$125,10,FALSE))</f>
        <v/>
      </c>
      <c r="E27" s="38"/>
      <c r="F27" s="158" t="str">
        <f>IF(E27="","",VLOOKUP(E27,登録マスターデーター!$A$10:$K$125,2,FALSE))</f>
        <v/>
      </c>
      <c r="G27" s="93" t="str">
        <f>IF(E27="","",VLOOKUP(E27,登録マスターデーター!$A$10:$K$125,3,FALSE))</f>
        <v/>
      </c>
      <c r="H27" s="93" t="str">
        <f>IF(E27="","",LOOKUP(E27,登録マスターデーター!$A$10:$B$125,登録マスターデーター!$F$10:$F$125)&amp;" "&amp;LOOKUP(E27,登録マスターデーター!$A$10:$B$125,登録マスターデーター!$G$10:$G$125))</f>
        <v/>
      </c>
      <c r="I27" s="178" t="str">
        <f>IF(E27=""," ",VLOOKUP(E27,登録マスターデーター!$A$10:$K$125,9,FALSE))</f>
        <v xml:space="preserve"> </v>
      </c>
      <c r="J27" s="108" t="str">
        <f t="shared" si="0"/>
        <v/>
      </c>
      <c r="L27" s="3">
        <f>登録マスターデーター!A27</f>
        <v>18</v>
      </c>
      <c r="M27" s="3" t="str">
        <f>登録マスターデーター!B27</f>
        <v xml:space="preserve"> </v>
      </c>
      <c r="O27" s="3">
        <f>登録マスターデーター!A53</f>
        <v>44</v>
      </c>
      <c r="P27" s="3" t="str">
        <f>登録マスターデーター!B53</f>
        <v xml:space="preserve"> </v>
      </c>
      <c r="R27" s="41">
        <f>登録マスターデーター!A80</f>
        <v>70</v>
      </c>
      <c r="S27" s="41" t="str">
        <f>登録マスターデーター!B80</f>
        <v xml:space="preserve"> </v>
      </c>
      <c r="U27" s="41">
        <f>登録マスターデーター!A106</f>
        <v>96</v>
      </c>
      <c r="V27" s="41" t="str">
        <f>登録マスターデーター!B106</f>
        <v xml:space="preserve"> </v>
      </c>
    </row>
    <row r="28" spans="1:25" ht="20.100000000000001" customHeight="1" x14ac:dyDescent="0.2">
      <c r="A28" s="453">
        <v>23</v>
      </c>
      <c r="B28" s="452"/>
      <c r="C28" s="458"/>
      <c r="D28" s="92" t="str">
        <f>IF(E28="","",VLOOKUP(E28,登録マスターデーター!$A$10:$K$125,10,FALSE))</f>
        <v/>
      </c>
      <c r="E28" s="36"/>
      <c r="F28" s="157" t="str">
        <f>IF(E28="","",VLOOKUP(E28,登録マスターデーター!$A$10:$K$125,2,FALSE))</f>
        <v/>
      </c>
      <c r="G28" s="91" t="str">
        <f>IF(E28="","",VLOOKUP(E28,登録マスターデーター!$A$10:$K$125,3,FALSE))</f>
        <v/>
      </c>
      <c r="H28" s="91" t="str">
        <f>IF(E28="","",LOOKUP(E28,登録マスターデーター!$A$10:$B$125,登録マスターデーター!$F$10:$F$125)&amp;" "&amp;LOOKUP(E28,登録マスターデーター!$A$10:$B$125,登録マスターデーター!$G$10:$G$125))</f>
        <v/>
      </c>
      <c r="I28" s="177" t="str">
        <f>IF(E28=""," ",VLOOKUP(E28,登録マスターデーター!$A$10:$K$125,9,FALSE))</f>
        <v xml:space="preserve"> </v>
      </c>
      <c r="J28" s="107" t="str">
        <f t="shared" si="0"/>
        <v/>
      </c>
      <c r="L28" s="3">
        <f>登録マスターデーター!A28</f>
        <v>19</v>
      </c>
      <c r="M28" s="3" t="str">
        <f>登録マスターデーター!B28</f>
        <v xml:space="preserve"> </v>
      </c>
      <c r="O28" s="3">
        <f>登録マスターデーター!A54</f>
        <v>45</v>
      </c>
      <c r="P28" s="3" t="str">
        <f>登録マスターデーター!B54</f>
        <v xml:space="preserve"> </v>
      </c>
      <c r="R28" s="41">
        <f>登録マスターデーター!A81</f>
        <v>71</v>
      </c>
      <c r="S28" s="41" t="str">
        <f>登録マスターデーター!B81</f>
        <v xml:space="preserve"> </v>
      </c>
      <c r="U28" s="41">
        <f>登録マスターデーター!A107</f>
        <v>97</v>
      </c>
      <c r="V28" s="41" t="str">
        <f>登録マスターデーター!B107</f>
        <v xml:space="preserve"> </v>
      </c>
    </row>
    <row r="29" spans="1:25" ht="20.100000000000001" customHeight="1" x14ac:dyDescent="0.2">
      <c r="A29" s="453"/>
      <c r="B29" s="452"/>
      <c r="C29" s="460"/>
      <c r="D29" s="89" t="str">
        <f>IF(E29="","",VLOOKUP(E29,登録マスターデーター!$A$10:$K$125,10,FALSE))</f>
        <v/>
      </c>
      <c r="E29" s="38"/>
      <c r="F29" s="158" t="str">
        <f>IF(E29="","",VLOOKUP(E29,登録マスターデーター!$A$10:$K$125,2,FALSE))</f>
        <v/>
      </c>
      <c r="G29" s="93" t="str">
        <f>IF(E29="","",VLOOKUP(E29,登録マスターデーター!$A$10:$K$125,3,FALSE))</f>
        <v/>
      </c>
      <c r="H29" s="93" t="str">
        <f>IF(E29="","",LOOKUP(E29,登録マスターデーター!$A$10:$B$125,登録マスターデーター!$F$10:$F$125)&amp;" "&amp;LOOKUP(E29,登録マスターデーター!$A$10:$B$125,登録マスターデーター!$G$10:$G$125))</f>
        <v/>
      </c>
      <c r="I29" s="178" t="str">
        <f>IF(E29=""," ",VLOOKUP(E29,登録マスターデーター!$A$10:$K$125,9,FALSE))</f>
        <v xml:space="preserve"> </v>
      </c>
      <c r="J29" s="108" t="str">
        <f t="shared" si="0"/>
        <v/>
      </c>
      <c r="L29" s="3">
        <f>登録マスターデーター!A29</f>
        <v>20</v>
      </c>
      <c r="M29" s="3" t="str">
        <f>登録マスターデーター!B29</f>
        <v xml:space="preserve"> </v>
      </c>
      <c r="O29" s="3">
        <f>登録マスターデーター!A55</f>
        <v>46</v>
      </c>
      <c r="P29" s="3" t="str">
        <f>登録マスターデーター!B55</f>
        <v xml:space="preserve"> </v>
      </c>
      <c r="R29" s="41">
        <f>登録マスターデーター!A82</f>
        <v>72</v>
      </c>
      <c r="S29" s="41" t="str">
        <f>登録マスターデーター!B82</f>
        <v xml:space="preserve"> </v>
      </c>
      <c r="U29" s="41">
        <f>登録マスターデーター!A108</f>
        <v>98</v>
      </c>
      <c r="V29" s="41" t="str">
        <f>登録マスターデーター!B108</f>
        <v xml:space="preserve"> </v>
      </c>
    </row>
    <row r="30" spans="1:25" ht="20.100000000000001" customHeight="1" x14ac:dyDescent="0.2">
      <c r="A30" s="453">
        <v>24</v>
      </c>
      <c r="B30" s="452"/>
      <c r="C30" s="458"/>
      <c r="D30" s="92" t="str">
        <f>IF(E30="","",VLOOKUP(E30,登録マスターデーター!$A$10:$K$125,10,FALSE))</f>
        <v/>
      </c>
      <c r="E30" s="36"/>
      <c r="F30" s="157" t="str">
        <f>IF(E30="","",VLOOKUP(E30,登録マスターデーター!$A$10:$K$125,2,FALSE))</f>
        <v/>
      </c>
      <c r="G30" s="91" t="str">
        <f>IF(E30="","",VLOOKUP(E30,登録マスターデーター!$A$10:$K$125,3,FALSE))</f>
        <v/>
      </c>
      <c r="H30" s="91" t="str">
        <f>IF(E30="","",LOOKUP(E30,登録マスターデーター!$A$10:$B$125,登録マスターデーター!$F$10:$F$125)&amp;" "&amp;LOOKUP(E30,登録マスターデーター!$A$10:$B$125,登録マスターデーター!$G$10:$G$125))</f>
        <v/>
      </c>
      <c r="I30" s="177" t="str">
        <f>IF(E30=""," ",VLOOKUP(E30,登録マスターデーター!$A$10:$K$125,9,FALSE))</f>
        <v xml:space="preserve"> </v>
      </c>
      <c r="J30" s="107" t="str">
        <f t="shared" si="0"/>
        <v/>
      </c>
      <c r="L30" s="3">
        <f>登録マスターデーター!A30</f>
        <v>21</v>
      </c>
      <c r="M30" s="3" t="str">
        <f>登録マスターデーター!B30</f>
        <v xml:space="preserve"> </v>
      </c>
      <c r="O30" s="3">
        <f>登録マスターデーター!A56</f>
        <v>47</v>
      </c>
      <c r="P30" s="3" t="str">
        <f>登録マスターデーター!B56</f>
        <v xml:space="preserve"> </v>
      </c>
      <c r="R30" s="41">
        <f>登録マスターデーター!A83</f>
        <v>73</v>
      </c>
      <c r="S30" s="41" t="str">
        <f>登録マスターデーター!B83</f>
        <v xml:space="preserve"> </v>
      </c>
      <c r="U30" s="41">
        <f>登録マスターデーター!A109</f>
        <v>99</v>
      </c>
      <c r="V30" s="41" t="str">
        <f>登録マスターデーター!B109</f>
        <v xml:space="preserve"> </v>
      </c>
    </row>
    <row r="31" spans="1:25" ht="20.100000000000001" customHeight="1" x14ac:dyDescent="0.2">
      <c r="A31" s="453"/>
      <c r="B31" s="452"/>
      <c r="C31" s="460"/>
      <c r="D31" s="89" t="str">
        <f>IF(E31="","",VLOOKUP(E31,登録マスターデーター!$A$10:$K$125,10,FALSE))</f>
        <v/>
      </c>
      <c r="E31" s="38"/>
      <c r="F31" s="158" t="str">
        <f>IF(E31="","",VLOOKUP(E31,登録マスターデーター!$A$10:$K$125,2,FALSE))</f>
        <v/>
      </c>
      <c r="G31" s="93" t="str">
        <f>IF(E31="","",VLOOKUP(E31,登録マスターデーター!$A$10:$K$125,3,FALSE))</f>
        <v/>
      </c>
      <c r="H31" s="93" t="str">
        <f>IF(E31="","",LOOKUP(E31,登録マスターデーター!$A$10:$B$125,登録マスターデーター!$F$10:$F$125)&amp;" "&amp;LOOKUP(E31,登録マスターデーター!$A$10:$B$125,登録マスターデーター!$G$10:$G$125))</f>
        <v/>
      </c>
      <c r="I31" s="178" t="str">
        <f>IF(E31=""," ",VLOOKUP(E31,登録マスターデーター!$A$10:$K$125,9,FALSE))</f>
        <v xml:space="preserve"> </v>
      </c>
      <c r="J31" s="108" t="str">
        <f t="shared" si="0"/>
        <v/>
      </c>
      <c r="L31" s="3">
        <f>登録マスターデーター!A31</f>
        <v>22</v>
      </c>
      <c r="M31" s="3" t="str">
        <f>登録マスターデーター!B31</f>
        <v xml:space="preserve"> </v>
      </c>
      <c r="O31" s="3">
        <f>登録マスターデーター!A57</f>
        <v>48</v>
      </c>
      <c r="P31" s="3" t="str">
        <f>登録マスターデーター!B57</f>
        <v xml:space="preserve"> </v>
      </c>
      <c r="R31" s="41">
        <f>登録マスターデーター!A84</f>
        <v>74</v>
      </c>
      <c r="S31" s="41" t="str">
        <f>登録マスターデーター!B84</f>
        <v xml:space="preserve"> </v>
      </c>
      <c r="U31" s="41">
        <f>登録マスターデーター!A110</f>
        <v>100</v>
      </c>
      <c r="V31" s="41" t="str">
        <f>登録マスターデーター!B110</f>
        <v xml:space="preserve"> </v>
      </c>
    </row>
    <row r="32" spans="1:25" ht="20.100000000000001" customHeight="1" x14ac:dyDescent="0.2">
      <c r="A32" s="453">
        <v>25</v>
      </c>
      <c r="B32" s="452"/>
      <c r="C32" s="458"/>
      <c r="D32" s="92" t="str">
        <f>IF(E32="","",VLOOKUP(E32,登録マスターデーター!$A$10:$K$125,10,FALSE))</f>
        <v/>
      </c>
      <c r="E32" s="36"/>
      <c r="F32" s="157" t="str">
        <f>IF(E32="","",VLOOKUP(E32,登録マスターデーター!$A$10:$K$125,2,FALSE))</f>
        <v/>
      </c>
      <c r="G32" s="91" t="str">
        <f>IF(E32="","",VLOOKUP(E32,登録マスターデーター!$A$10:$K$125,3,FALSE))</f>
        <v/>
      </c>
      <c r="H32" s="91" t="str">
        <f>IF(E32="","",LOOKUP(E32,登録マスターデーター!$A$10:$B$125,登録マスターデーター!$F$10:$F$125)&amp;" "&amp;LOOKUP(E32,登録マスターデーター!$A$10:$B$125,登録マスターデーター!$G$10:$G$125))</f>
        <v/>
      </c>
      <c r="I32" s="177" t="str">
        <f>IF(E32=""," ",VLOOKUP(E32,登録マスターデーター!$A$10:$K$125,9,FALSE))</f>
        <v xml:space="preserve"> </v>
      </c>
      <c r="J32" s="107" t="str">
        <f t="shared" si="0"/>
        <v/>
      </c>
      <c r="L32" s="3">
        <f>登録マスターデーター!A32</f>
        <v>23</v>
      </c>
      <c r="M32" s="3" t="str">
        <f>登録マスターデーター!B32</f>
        <v xml:space="preserve"> </v>
      </c>
      <c r="O32" s="3">
        <f>登録マスターデーター!A58</f>
        <v>49</v>
      </c>
      <c r="P32" s="3" t="str">
        <f>登録マスターデーター!B58</f>
        <v xml:space="preserve"> </v>
      </c>
      <c r="R32" s="41">
        <f>登録マスターデーター!A85</f>
        <v>75</v>
      </c>
      <c r="S32" s="41" t="str">
        <f>登録マスターデーター!B85</f>
        <v xml:space="preserve"> </v>
      </c>
      <c r="U32" s="41">
        <f>登録マスターデーター!A111</f>
        <v>101</v>
      </c>
      <c r="V32" s="41" t="str">
        <f>登録マスターデーター!B111</f>
        <v xml:space="preserve"> </v>
      </c>
    </row>
    <row r="33" spans="1:22" ht="20.100000000000001" customHeight="1" x14ac:dyDescent="0.2">
      <c r="A33" s="453"/>
      <c r="B33" s="452"/>
      <c r="C33" s="460"/>
      <c r="D33" s="89" t="str">
        <f>IF(E33="","",VLOOKUP(E33,登録マスターデーター!$A$10:$K$125,10,FALSE))</f>
        <v/>
      </c>
      <c r="E33" s="38"/>
      <c r="F33" s="158" t="str">
        <f>IF(E33="","",VLOOKUP(E33,登録マスターデーター!$A$10:$K$125,2,FALSE))</f>
        <v/>
      </c>
      <c r="G33" s="93" t="str">
        <f>IF(E33="","",VLOOKUP(E33,登録マスターデーター!$A$10:$K$125,3,FALSE))</f>
        <v/>
      </c>
      <c r="H33" s="93" t="str">
        <f>IF(E33="","",LOOKUP(E33,登録マスターデーター!$A$10:$B$125,登録マスターデーター!$F$10:$F$125)&amp;" "&amp;LOOKUP(E33,登録マスターデーター!$A$10:$B$125,登録マスターデーター!$G$10:$G$125))</f>
        <v/>
      </c>
      <c r="I33" s="178" t="str">
        <f>IF(E33=""," ",VLOOKUP(E33,登録マスターデーター!$A$10:$K$125,9,FALSE))</f>
        <v xml:space="preserve"> </v>
      </c>
      <c r="J33" s="108" t="str">
        <f t="shared" si="0"/>
        <v/>
      </c>
      <c r="L33" s="3">
        <f>登録マスターデーター!A33</f>
        <v>24</v>
      </c>
      <c r="M33" s="3" t="str">
        <f>登録マスターデーター!B33</f>
        <v xml:space="preserve"> </v>
      </c>
      <c r="O33" s="3">
        <f>登録マスターデーター!A59</f>
        <v>50</v>
      </c>
      <c r="P33" s="3" t="str">
        <f>登録マスターデーター!B59</f>
        <v xml:space="preserve"> </v>
      </c>
      <c r="R33" s="41">
        <f>登録マスターデーター!A86</f>
        <v>76</v>
      </c>
      <c r="S33" s="41" t="str">
        <f>登録マスターデーター!B86</f>
        <v xml:space="preserve"> </v>
      </c>
      <c r="U33" s="41">
        <f>登録マスターデーター!A112</f>
        <v>102</v>
      </c>
      <c r="V33" s="41" t="str">
        <f>登録マスターデーター!B112</f>
        <v xml:space="preserve"> </v>
      </c>
    </row>
    <row r="34" spans="1:22" ht="20.100000000000001" customHeight="1" x14ac:dyDescent="0.2">
      <c r="A34" s="453">
        <v>26</v>
      </c>
      <c r="B34" s="452"/>
      <c r="C34" s="458"/>
      <c r="D34" s="92" t="str">
        <f>IF(E34="","",VLOOKUP(E34,登録マスターデーター!$A$10:$K$125,10,FALSE))</f>
        <v/>
      </c>
      <c r="E34" s="36"/>
      <c r="F34" s="157" t="str">
        <f>IF(E34="","",VLOOKUP(E34,登録マスターデーター!$A$10:$K$125,2,FALSE))</f>
        <v/>
      </c>
      <c r="G34" s="91" t="str">
        <f>IF(E34="","",VLOOKUP(E34,登録マスターデーター!$A$10:$K$125,3,FALSE))</f>
        <v/>
      </c>
      <c r="H34" s="91" t="str">
        <f>IF(E34="","",LOOKUP(E34,登録マスターデーター!$A$10:$B$125,登録マスターデーター!$F$10:$F$125)&amp;" "&amp;LOOKUP(E34,登録マスターデーター!$A$10:$B$125,登録マスターデーター!$G$10:$G$125))</f>
        <v/>
      </c>
      <c r="I34" s="177" t="str">
        <f>IF(E34=""," ",VLOOKUP(E34,登録マスターデーター!$A$10:$K$125,9,FALSE))</f>
        <v xml:space="preserve"> </v>
      </c>
      <c r="J34" s="107" t="str">
        <f t="shared" si="0"/>
        <v/>
      </c>
      <c r="L34" s="3">
        <f>登録マスターデーター!A34</f>
        <v>25</v>
      </c>
      <c r="M34" s="3" t="str">
        <f>登録マスターデーター!B34</f>
        <v xml:space="preserve"> </v>
      </c>
      <c r="O34" s="3">
        <f>登録マスターデーター!A60</f>
        <v>51</v>
      </c>
      <c r="P34" s="3" t="str">
        <f>登録マスターデーター!B60</f>
        <v xml:space="preserve"> </v>
      </c>
      <c r="R34" s="41">
        <f>登録マスターデーター!A87</f>
        <v>77</v>
      </c>
      <c r="S34" s="41" t="str">
        <f>登録マスターデーター!B87</f>
        <v xml:space="preserve"> </v>
      </c>
      <c r="U34" s="41">
        <f>登録マスターデーター!A113</f>
        <v>103</v>
      </c>
      <c r="V34" s="41" t="str">
        <f>登録マスターデーター!B113</f>
        <v xml:space="preserve"> </v>
      </c>
    </row>
    <row r="35" spans="1:22" ht="20.100000000000001" customHeight="1" thickBot="1" x14ac:dyDescent="0.25">
      <c r="A35" s="453"/>
      <c r="B35" s="454"/>
      <c r="C35" s="459"/>
      <c r="D35" s="106" t="str">
        <f>IF(E35="","",VLOOKUP(E35,登録マスターデーター!$A$10:$K$125,10,FALSE))</f>
        <v/>
      </c>
      <c r="E35" s="48"/>
      <c r="F35" s="159" t="str">
        <f>IF(E35="","",VLOOKUP(E35,登録マスターデーター!$A$10:$K$125,2,FALSE))</f>
        <v/>
      </c>
      <c r="G35" s="98" t="str">
        <f>IF(E35="","",VLOOKUP(E35,登録マスターデーター!$A$10:$K$125,3,FALSE))</f>
        <v/>
      </c>
      <c r="H35" s="98" t="str">
        <f>IF(E35="","",LOOKUP(E35,登録マスターデーター!$A$10:$B$125,登録マスターデーター!$F$10:$F$125)&amp;" "&amp;LOOKUP(E35,登録マスターデーター!$A$10:$B$125,登録マスターデーター!$G$10:$G$125))</f>
        <v/>
      </c>
      <c r="I35" s="179" t="str">
        <f>IF(E35=""," ",VLOOKUP(E35,登録マスターデーター!$A$10:$K$125,9,FALSE))</f>
        <v xml:space="preserve"> </v>
      </c>
      <c r="J35" s="109" t="str">
        <f t="shared" si="0"/>
        <v/>
      </c>
      <c r="L35" s="3">
        <f>登録マスターデーター!A35</f>
        <v>26</v>
      </c>
      <c r="M35" s="3" t="str">
        <f>登録マスターデーター!B35</f>
        <v xml:space="preserve"> </v>
      </c>
      <c r="O35" s="3">
        <f>登録マスターデーター!A61</f>
        <v>52</v>
      </c>
      <c r="P35" s="3" t="str">
        <f>登録マスターデーター!B61</f>
        <v xml:space="preserve"> </v>
      </c>
      <c r="R35" s="41">
        <f>登録マスターデーター!A88</f>
        <v>78</v>
      </c>
      <c r="S35" s="41" t="str">
        <f>登録マスターデーター!B88</f>
        <v xml:space="preserve"> </v>
      </c>
      <c r="U35" s="41">
        <f>登録マスターデーター!A114</f>
        <v>104</v>
      </c>
      <c r="V35" s="41" t="str">
        <f>登録マスターデーター!B114</f>
        <v xml:space="preserve"> </v>
      </c>
    </row>
    <row r="37" spans="1:22" ht="7.5" customHeight="1" x14ac:dyDescent="0.2"/>
    <row r="38" spans="1:22" ht="18" customHeight="1" x14ac:dyDescent="0.2">
      <c r="B38" s="441" t="s">
        <v>22</v>
      </c>
      <c r="C38" s="441"/>
      <c r="D38" s="441"/>
      <c r="E38" s="347"/>
      <c r="F38" s="447" t="str">
        <f>登録マスターデーター!C2</f>
        <v>あなたの登録団体名</v>
      </c>
      <c r="G38" s="447"/>
      <c r="H38" s="21"/>
      <c r="I38" s="335"/>
    </row>
    <row r="39" spans="1:22" ht="18" customHeight="1" x14ac:dyDescent="0.2">
      <c r="B39" s="441" t="s">
        <v>7</v>
      </c>
      <c r="C39" s="441"/>
      <c r="D39" s="441"/>
      <c r="E39" s="348"/>
      <c r="F39" s="22">
        <f>登録マスターデーター!C3</f>
        <v>0</v>
      </c>
      <c r="G39" s="22"/>
      <c r="H39" s="445" t="s">
        <v>23</v>
      </c>
      <c r="I39" s="336"/>
    </row>
    <row r="40" spans="1:22" ht="18" customHeight="1" x14ac:dyDescent="0.2">
      <c r="B40" s="4" t="s">
        <v>8</v>
      </c>
      <c r="C40" s="441" t="str">
        <f>ASC(登録マスターデーター!C4)</f>
        <v/>
      </c>
      <c r="D40" s="441"/>
      <c r="F40" s="21">
        <f>登録マスターデーター!C5</f>
        <v>0</v>
      </c>
      <c r="G40" s="21"/>
      <c r="H40" s="446"/>
    </row>
    <row r="41" spans="1:22" ht="18" customHeight="1" x14ac:dyDescent="0.2">
      <c r="B41" s="23" t="s">
        <v>24</v>
      </c>
      <c r="C41" s="23"/>
      <c r="D41" s="24" t="s">
        <v>25</v>
      </c>
      <c r="E41" s="24"/>
      <c r="F41" s="21">
        <f>登録マスターデーター!C6</f>
        <v>0</v>
      </c>
      <c r="G41" s="24" t="s">
        <v>56</v>
      </c>
      <c r="H41" s="21" t="str">
        <f>IF(E39="","",VLOOKUP(E39,登録マスターデーター!$A$10:$J$92,33,FALSE))</f>
        <v/>
      </c>
    </row>
    <row r="42" spans="1:22" ht="15" customHeight="1" x14ac:dyDescent="0.2">
      <c r="B42" s="40" t="s">
        <v>26</v>
      </c>
      <c r="C42" s="25"/>
      <c r="D42" s="4" t="s">
        <v>29</v>
      </c>
      <c r="E42" s="134" t="s">
        <v>390</v>
      </c>
      <c r="F42" s="5" t="s">
        <v>28</v>
      </c>
      <c r="G42" s="58"/>
      <c r="H42" s="7" t="str">
        <f t="shared" ref="H42:H47" si="1">"）　　　"</f>
        <v>）　　　</v>
      </c>
      <c r="I42" s="26">
        <f>2500*G42</f>
        <v>0</v>
      </c>
      <c r="J42" s="7" t="s">
        <v>9</v>
      </c>
    </row>
    <row r="43" spans="1:22" ht="15" customHeight="1" x14ac:dyDescent="0.2">
      <c r="B43" s="40" t="s">
        <v>45</v>
      </c>
      <c r="C43" s="25"/>
      <c r="D43" s="4" t="s">
        <v>29</v>
      </c>
      <c r="E43" s="134" t="s">
        <v>390</v>
      </c>
      <c r="F43" s="5" t="s">
        <v>33</v>
      </c>
      <c r="G43" s="58"/>
      <c r="H43" s="7" t="str">
        <f t="shared" si="1"/>
        <v>）　　　</v>
      </c>
      <c r="I43" s="26">
        <f>1500*G43</f>
        <v>0</v>
      </c>
      <c r="J43" s="7" t="s">
        <v>9</v>
      </c>
    </row>
    <row r="44" spans="1:22" ht="15" customHeight="1" x14ac:dyDescent="0.2">
      <c r="B44" s="130" t="s">
        <v>46</v>
      </c>
      <c r="D44" s="4" t="s">
        <v>29</v>
      </c>
      <c r="E44" s="134" t="s">
        <v>390</v>
      </c>
      <c r="F44" s="5" t="s">
        <v>50</v>
      </c>
      <c r="G44" s="58"/>
      <c r="H44" s="7" t="str">
        <f t="shared" si="1"/>
        <v>）　　　</v>
      </c>
      <c r="I44" s="26">
        <f>1000*G44</f>
        <v>0</v>
      </c>
      <c r="J44" s="7" t="s">
        <v>9</v>
      </c>
    </row>
    <row r="45" spans="1:22" ht="15" customHeight="1" x14ac:dyDescent="0.2">
      <c r="B45" s="130" t="s">
        <v>47</v>
      </c>
      <c r="C45" s="25"/>
      <c r="D45" s="4" t="s">
        <v>29</v>
      </c>
      <c r="E45" s="134" t="s">
        <v>390</v>
      </c>
      <c r="F45" s="5" t="s">
        <v>51</v>
      </c>
      <c r="G45" s="58"/>
      <c r="H45" s="7" t="str">
        <f t="shared" si="1"/>
        <v>）　　　</v>
      </c>
      <c r="I45" s="26">
        <f>500*G45</f>
        <v>0</v>
      </c>
      <c r="J45" s="7" t="s">
        <v>9</v>
      </c>
    </row>
    <row r="46" spans="1:22" ht="15" customHeight="1" x14ac:dyDescent="0.2">
      <c r="B46" s="130" t="s">
        <v>48</v>
      </c>
      <c r="C46" s="25"/>
      <c r="D46" s="4" t="s">
        <v>29</v>
      </c>
      <c r="E46" s="4" t="s">
        <v>391</v>
      </c>
      <c r="F46" s="5" t="s">
        <v>28</v>
      </c>
      <c r="G46" s="58"/>
      <c r="H46" s="7" t="str">
        <f t="shared" si="1"/>
        <v>）　　　</v>
      </c>
      <c r="I46" s="26">
        <f>2500*G46</f>
        <v>0</v>
      </c>
      <c r="J46" s="7" t="s">
        <v>9</v>
      </c>
    </row>
    <row r="47" spans="1:22" ht="15" customHeight="1" thickBot="1" x14ac:dyDescent="0.25">
      <c r="B47" s="130" t="s">
        <v>49</v>
      </c>
      <c r="C47" s="39"/>
      <c r="D47" s="37" t="s">
        <v>29</v>
      </c>
      <c r="E47" s="37" t="s">
        <v>391</v>
      </c>
      <c r="F47" s="27" t="s">
        <v>52</v>
      </c>
      <c r="G47" s="59"/>
      <c r="H47" s="29" t="str">
        <f t="shared" si="1"/>
        <v>）　　　</v>
      </c>
      <c r="I47" s="28">
        <f>2000*G47</f>
        <v>0</v>
      </c>
      <c r="J47" s="29" t="s">
        <v>9</v>
      </c>
    </row>
    <row r="48" spans="1:22" ht="15" customHeight="1" thickTop="1" x14ac:dyDescent="0.2">
      <c r="B48" s="30"/>
      <c r="H48" s="34" t="s">
        <v>35</v>
      </c>
      <c r="I48" s="32">
        <f>SUM(I42:I47)</f>
        <v>0</v>
      </c>
      <c r="J48" s="33" t="s">
        <v>9</v>
      </c>
    </row>
    <row r="49" spans="2:10" ht="15.9" customHeight="1" thickBot="1" x14ac:dyDescent="0.25">
      <c r="B49" s="7" t="s">
        <v>36</v>
      </c>
      <c r="C49" s="7"/>
    </row>
    <row r="50" spans="2:10" ht="17.399999999999999" thickTop="1" thickBot="1" x14ac:dyDescent="0.25">
      <c r="B50" s="358" t="s">
        <v>546</v>
      </c>
      <c r="C50" s="354" t="s">
        <v>547</v>
      </c>
      <c r="D50" s="442" t="s">
        <v>54</v>
      </c>
      <c r="E50" s="443"/>
      <c r="F50" s="444"/>
      <c r="H50" s="34" t="s">
        <v>37</v>
      </c>
      <c r="I50" s="392"/>
      <c r="J50" s="21" t="s">
        <v>9</v>
      </c>
    </row>
    <row r="51" spans="2:10" ht="13.8" thickTop="1" x14ac:dyDescent="0.2"/>
  </sheetData>
  <sheetProtection password="CC5B" sheet="1" objects="1" scenarios="1" formatCells="0"/>
  <mergeCells count="50">
    <mergeCell ref="D50:F50"/>
    <mergeCell ref="B38:D38"/>
    <mergeCell ref="F38:G38"/>
    <mergeCell ref="B39:D39"/>
    <mergeCell ref="H39:H40"/>
    <mergeCell ref="C40:D40"/>
    <mergeCell ref="A32:A33"/>
    <mergeCell ref="B32:B33"/>
    <mergeCell ref="C32:C33"/>
    <mergeCell ref="A34:A35"/>
    <mergeCell ref="B34:B35"/>
    <mergeCell ref="C34:C35"/>
    <mergeCell ref="A28:A29"/>
    <mergeCell ref="B28:B29"/>
    <mergeCell ref="C28:C29"/>
    <mergeCell ref="A30:A31"/>
    <mergeCell ref="B30:B31"/>
    <mergeCell ref="C30:C31"/>
    <mergeCell ref="A24:A25"/>
    <mergeCell ref="B24:B25"/>
    <mergeCell ref="C24:C25"/>
    <mergeCell ref="A26:A27"/>
    <mergeCell ref="B26:B27"/>
    <mergeCell ref="C26:C27"/>
    <mergeCell ref="A20:A21"/>
    <mergeCell ref="B20:B21"/>
    <mergeCell ref="C20:C21"/>
    <mergeCell ref="A22:A23"/>
    <mergeCell ref="B22:B23"/>
    <mergeCell ref="C22:C23"/>
    <mergeCell ref="A16:A17"/>
    <mergeCell ref="B16:B17"/>
    <mergeCell ref="C16:C17"/>
    <mergeCell ref="A18:A19"/>
    <mergeCell ref="B18:B19"/>
    <mergeCell ref="C18:C19"/>
    <mergeCell ref="A12:A13"/>
    <mergeCell ref="B12:B13"/>
    <mergeCell ref="C12:C13"/>
    <mergeCell ref="A14:A15"/>
    <mergeCell ref="B14:B15"/>
    <mergeCell ref="C14:C15"/>
    <mergeCell ref="A1:J1"/>
    <mergeCell ref="F2:J2"/>
    <mergeCell ref="I4:J5"/>
    <mergeCell ref="A10:A11"/>
    <mergeCell ref="B10:B11"/>
    <mergeCell ref="C10:C11"/>
    <mergeCell ref="B8:G8"/>
    <mergeCell ref="B6:G7"/>
  </mergeCells>
  <phoneticPr fontId="3"/>
  <dataValidations count="2">
    <dataValidation type="list" allowBlank="1" showInputMessage="1" prompt="領収書の有無を選択！" sqref="D50" xr:uid="{00000000-0002-0000-0600-000000000000}">
      <formula1>"　,発行をお願いします。,必要ありません。"</formula1>
    </dataValidation>
    <dataValidation type="list" allowBlank="1" showInputMessage="1" promptTitle="種目選択" prompt="種目を選択" sqref="B10:B35" xr:uid="{00000000-0002-0000-0600-000001000000}">
      <formula1>"　,MA,MB,WA,WB,70M,70W,80M,80W,90M,90W,100M,100W,110M,110W,120M,120W,130M,130W,140M,140W,小WA,小WB,小WC,小MA,小MB,小MC,中M,中W,高M,高W,親A,親B,親C,XA,XB,70X,80X,90X,100X,110X,120X,130X,140X"</formula1>
    </dataValidation>
  </dataValidations>
  <printOptions horizontalCentered="1"/>
  <pageMargins left="0.59055118110236227" right="0.59055118110236227" top="0.59055118110236227" bottom="0.59055118110236227" header="0.51181102362204722" footer="0.51181102362204722"/>
  <pageSetup paperSize="9" scale="89" orientation="portrait" horizontalDpi="4294967294"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V54"/>
  <sheetViews>
    <sheetView showZeros="0" zoomScaleNormal="100" workbookViewId="0">
      <selection activeCell="L4" sqref="L4"/>
    </sheetView>
  </sheetViews>
  <sheetFormatPr defaultColWidth="9" defaultRowHeight="13.2" x14ac:dyDescent="0.2"/>
  <cols>
    <col min="1" max="1" width="2.88671875" style="3" customWidth="1"/>
    <col min="2" max="2" width="12.21875" style="4" customWidth="1"/>
    <col min="3" max="3" width="3.6640625" style="3" customWidth="1"/>
    <col min="4" max="4" width="5.6640625" style="4" customWidth="1"/>
    <col min="5" max="5" width="3" style="4" customWidth="1"/>
    <col min="6" max="6" width="16.88671875" style="7" customWidth="1"/>
    <col min="7" max="7" width="20.109375" style="7" customWidth="1"/>
    <col min="8" max="8" width="19.6640625" style="7" customWidth="1"/>
    <col min="9" max="9" width="14.44140625" style="4" customWidth="1"/>
    <col min="10" max="10" width="8.6640625" style="4" customWidth="1"/>
    <col min="11" max="11" width="9.44140625" style="3" bestFit="1" customWidth="1"/>
    <col min="12" max="12" width="4.6640625" style="3" customWidth="1"/>
    <col min="13" max="13" width="12.77734375" style="3" customWidth="1"/>
    <col min="14" max="14" width="2.33203125" style="3" customWidth="1"/>
    <col min="15" max="15" width="4.6640625" style="3" customWidth="1"/>
    <col min="16" max="16" width="12.77734375" style="3" customWidth="1"/>
    <col min="17" max="17" width="2.33203125" style="3" customWidth="1"/>
    <col min="18" max="18" width="4.6640625" style="3" customWidth="1"/>
    <col min="19" max="19" width="12.77734375" style="3" customWidth="1"/>
    <col min="20" max="20" width="2.33203125" style="3" customWidth="1"/>
    <col min="21" max="21" width="4.6640625" style="3" customWidth="1"/>
    <col min="22" max="22" width="12.6640625" style="3" customWidth="1"/>
    <col min="23" max="16384" width="9" style="3"/>
  </cols>
  <sheetData>
    <row r="1" spans="1:22" ht="21" customHeight="1" x14ac:dyDescent="0.2">
      <c r="A1" s="433" t="s">
        <v>602</v>
      </c>
      <c r="B1" s="433"/>
      <c r="C1" s="433"/>
      <c r="D1" s="433"/>
      <c r="E1" s="433"/>
      <c r="F1" s="433"/>
      <c r="G1" s="433"/>
      <c r="H1" s="433"/>
      <c r="I1" s="433"/>
      <c r="J1" s="433"/>
    </row>
    <row r="2" spans="1:22" x14ac:dyDescent="0.2">
      <c r="D2" s="9"/>
      <c r="E2" s="9"/>
      <c r="F2" s="434" t="s">
        <v>40</v>
      </c>
      <c r="G2" s="434"/>
      <c r="H2" s="434"/>
      <c r="I2" s="434"/>
      <c r="J2" s="434"/>
    </row>
    <row r="3" spans="1:22" ht="12.9" customHeight="1" thickBot="1" x14ac:dyDescent="0.25">
      <c r="B3" s="8" t="s">
        <v>10</v>
      </c>
      <c r="C3" s="8"/>
      <c r="D3" s="9"/>
      <c r="E3" s="9"/>
      <c r="G3" s="10"/>
      <c r="K3" s="66"/>
    </row>
    <row r="4" spans="1:22" ht="12.9" customHeight="1" x14ac:dyDescent="0.2">
      <c r="B4" s="257" t="s">
        <v>429</v>
      </c>
      <c r="C4" s="11"/>
      <c r="D4" s="9"/>
      <c r="E4" s="9"/>
      <c r="F4" s="8"/>
      <c r="G4" s="12"/>
      <c r="H4" s="12"/>
      <c r="I4" s="435" t="s">
        <v>58</v>
      </c>
      <c r="J4" s="436"/>
    </row>
    <row r="5" spans="1:22" ht="12.9" customHeight="1" thickBot="1" x14ac:dyDescent="0.25">
      <c r="B5" s="11" t="s">
        <v>430</v>
      </c>
      <c r="C5" s="11"/>
      <c r="D5" s="9"/>
      <c r="E5" s="9"/>
      <c r="F5" s="8"/>
      <c r="G5" s="12"/>
      <c r="H5" s="12"/>
      <c r="I5" s="437"/>
      <c r="J5" s="438"/>
    </row>
    <row r="6" spans="1:22" ht="12.9" customHeight="1" x14ac:dyDescent="0.2">
      <c r="B6" s="439" t="s">
        <v>458</v>
      </c>
      <c r="C6" s="440"/>
      <c r="D6" s="440"/>
      <c r="E6" s="440"/>
      <c r="F6" s="440"/>
      <c r="G6" s="440"/>
      <c r="H6" s="8"/>
    </row>
    <row r="7" spans="1:22" ht="12.9" customHeight="1" x14ac:dyDescent="0.2">
      <c r="B7" s="440"/>
      <c r="C7" s="440"/>
      <c r="D7" s="440"/>
      <c r="E7" s="440"/>
      <c r="F7" s="440"/>
      <c r="G7" s="440"/>
      <c r="H7" s="13" t="s">
        <v>11</v>
      </c>
      <c r="I7" s="343">
        <f>登録マスターデーター!L4</f>
        <v>44652</v>
      </c>
    </row>
    <row r="8" spans="1:22" ht="30" customHeight="1" thickBot="1" x14ac:dyDescent="0.25">
      <c r="B8" s="14" t="s">
        <v>12</v>
      </c>
      <c r="C8" s="468" t="s">
        <v>398</v>
      </c>
      <c r="D8" s="468"/>
      <c r="E8" s="468"/>
      <c r="F8" s="468"/>
      <c r="G8" s="468"/>
      <c r="H8" s="15"/>
      <c r="I8" s="16"/>
      <c r="K8" s="17" t="s">
        <v>14</v>
      </c>
    </row>
    <row r="9" spans="1:22" ht="24.9" customHeight="1" x14ac:dyDescent="0.2">
      <c r="B9" s="139" t="s">
        <v>15</v>
      </c>
      <c r="C9" s="43" t="s">
        <v>39</v>
      </c>
      <c r="D9" s="44" t="s">
        <v>16</v>
      </c>
      <c r="E9" s="124" t="s">
        <v>116</v>
      </c>
      <c r="F9" s="46" t="s">
        <v>17</v>
      </c>
      <c r="G9" s="46" t="s">
        <v>42</v>
      </c>
      <c r="H9" s="45" t="s">
        <v>43</v>
      </c>
      <c r="I9" s="46" t="s">
        <v>18</v>
      </c>
      <c r="J9" s="47" t="s">
        <v>19</v>
      </c>
      <c r="L9" s="123" t="s">
        <v>117</v>
      </c>
    </row>
    <row r="10" spans="1:22" ht="20.100000000000001" customHeight="1" x14ac:dyDescent="0.2">
      <c r="A10" s="3">
        <v>1</v>
      </c>
      <c r="B10" s="140"/>
      <c r="C10" s="125"/>
      <c r="D10" s="83" t="str">
        <f>IF(E10="","",VLOOKUP(E10,登録マスターデーター!$A$10:$J$92,10,FALSE))</f>
        <v/>
      </c>
      <c r="E10" s="35"/>
      <c r="F10" s="80" t="str">
        <f>IF(E10="","",VLOOKUP(E10,登録マスターデーター!$A$10:$J$92,2,FALSE))</f>
        <v/>
      </c>
      <c r="G10" s="81" t="str">
        <f>IF(E10="","",VLOOKUP(E10,登録マスターデーター!$A$10:$J$92,3,FALSE))</f>
        <v/>
      </c>
      <c r="H10" s="81" t="str">
        <f>IF(E10="","",LOOKUP(E10,登録マスターデーター!$A$10:$B$92,登録マスターデーター!$F$10:$F$92)&amp;" "&amp;LOOKUP(E10,登録マスターデーター!$A$10:$B$92,登録マスターデーター!$G$10:$G$92))</f>
        <v/>
      </c>
      <c r="I10" s="117" t="str">
        <f>IF(E10=""," ",VLOOKUP(E10,登録マスターデーター!$A$10:$J$92,9,FALSE))</f>
        <v xml:space="preserve"> </v>
      </c>
      <c r="J10" s="111" t="str">
        <f t="shared" ref="J10:J19" si="0">IF(I10=" ","",DATEDIF(I10,$I$7,"Y")&amp;"歳")</f>
        <v/>
      </c>
      <c r="L10" s="3">
        <f>登録マスターデーター!A10</f>
        <v>1</v>
      </c>
      <c r="M10" s="3" t="str">
        <f>登録マスターデーター!B10</f>
        <v xml:space="preserve"> </v>
      </c>
      <c r="O10" s="3">
        <f>登録マスターデーター!A44</f>
        <v>35</v>
      </c>
      <c r="P10" s="3" t="str">
        <f>登録マスターデーター!B44</f>
        <v xml:space="preserve"> </v>
      </c>
      <c r="R10" s="3">
        <f>登録マスターデーター!A78</f>
        <v>69</v>
      </c>
      <c r="S10" s="3" t="str">
        <f>登録マスターデーター!B78</f>
        <v xml:space="preserve"> </v>
      </c>
      <c r="U10" s="41">
        <f>登録マスターデーター!A113</f>
        <v>103</v>
      </c>
      <c r="V10" s="3" t="str">
        <f>登録マスターデーター!B113</f>
        <v xml:space="preserve"> </v>
      </c>
    </row>
    <row r="11" spans="1:22" ht="20.100000000000001" customHeight="1" x14ac:dyDescent="0.2">
      <c r="A11" s="3">
        <v>2</v>
      </c>
      <c r="B11" s="140"/>
      <c r="C11" s="125"/>
      <c r="D11" s="83" t="str">
        <f>IF(E11="","",VLOOKUP(E11,登録マスターデーター!$A$10:$J$92,10,FALSE))</f>
        <v/>
      </c>
      <c r="E11" s="35"/>
      <c r="F11" s="80" t="str">
        <f>IF(E11="","",VLOOKUP(E11,登録マスターデーター!$A$10:$J$92,2,FALSE))</f>
        <v/>
      </c>
      <c r="G11" s="81" t="str">
        <f>IF(E11="","",VLOOKUP(E11,登録マスターデーター!$A$10:$J$92,3,FALSE))</f>
        <v/>
      </c>
      <c r="H11" s="81" t="str">
        <f>IF(E11="","",LOOKUP(E11,登録マスターデーター!$A$10:$B$92,登録マスターデーター!$F$10:$F$92)&amp;" "&amp;LOOKUP(E11,登録マスターデーター!$A$10:$B$92,登録マスターデーター!$G$10:$G$92))</f>
        <v/>
      </c>
      <c r="I11" s="117" t="str">
        <f>IF(E11=""," ",VLOOKUP(E11,登録マスターデーター!$A$10:$J$92,9,FALSE))</f>
        <v xml:space="preserve"> </v>
      </c>
      <c r="J11" s="111" t="str">
        <f t="shared" si="0"/>
        <v/>
      </c>
      <c r="L11" s="3">
        <f>登録マスターデーター!A11</f>
        <v>2</v>
      </c>
      <c r="M11" s="3" t="str">
        <f>登録マスターデーター!B11</f>
        <v xml:space="preserve"> </v>
      </c>
      <c r="O11" s="3">
        <f>登録マスターデーター!A45</f>
        <v>36</v>
      </c>
      <c r="P11" s="3" t="str">
        <f>登録マスターデーター!B45</f>
        <v xml:space="preserve"> </v>
      </c>
      <c r="R11" s="41">
        <f>登録マスターデーター!A80</f>
        <v>70</v>
      </c>
      <c r="S11" s="3" t="str">
        <f>登録マスターデーター!B80</f>
        <v xml:space="preserve"> </v>
      </c>
      <c r="U11" s="41">
        <f>登録マスターデーター!A114</f>
        <v>104</v>
      </c>
      <c r="V11" s="3" t="str">
        <f>登録マスターデーター!B114</f>
        <v xml:space="preserve"> </v>
      </c>
    </row>
    <row r="12" spans="1:22" ht="20.100000000000001" customHeight="1" x14ac:dyDescent="0.2">
      <c r="A12" s="3">
        <v>3</v>
      </c>
      <c r="B12" s="140"/>
      <c r="C12" s="125"/>
      <c r="D12" s="83" t="str">
        <f>IF(E12="","",VLOOKUP(E12,登録マスターデーター!$A$10:$J$92,10,FALSE))</f>
        <v/>
      </c>
      <c r="E12" s="35"/>
      <c r="F12" s="80" t="str">
        <f>IF(E12="","",VLOOKUP(E12,登録マスターデーター!$A$10:$J$92,2,FALSE))</f>
        <v/>
      </c>
      <c r="G12" s="81" t="str">
        <f>IF(E12="","",VLOOKUP(E12,登録マスターデーター!$A$10:$J$92,3,FALSE))</f>
        <v/>
      </c>
      <c r="H12" s="81" t="str">
        <f>IF(E12="","",LOOKUP(E12,登録マスターデーター!$A$10:$B$92,登録マスターデーター!$F$10:$F$92)&amp;" "&amp;LOOKUP(E12,登録マスターデーター!$A$10:$B$92,登録マスターデーター!$G$10:$G$92))</f>
        <v/>
      </c>
      <c r="I12" s="117" t="str">
        <f>IF(E12=""," ",VLOOKUP(E12,登録マスターデーター!$A$10:$J$92,9,FALSE))</f>
        <v xml:space="preserve"> </v>
      </c>
      <c r="J12" s="111" t="str">
        <f t="shared" si="0"/>
        <v/>
      </c>
      <c r="L12" s="3">
        <f>登録マスターデーター!A12</f>
        <v>3</v>
      </c>
      <c r="M12" s="3" t="str">
        <f>登録マスターデーター!B12</f>
        <v xml:space="preserve"> </v>
      </c>
      <c r="O12" s="3">
        <f>登録マスターデーター!A46</f>
        <v>37</v>
      </c>
      <c r="P12" s="3" t="str">
        <f>登録マスターデーター!B46</f>
        <v xml:space="preserve"> </v>
      </c>
      <c r="R12" s="41">
        <f>登録マスターデーター!A81</f>
        <v>71</v>
      </c>
      <c r="S12" s="3" t="str">
        <f>登録マスターデーター!B81</f>
        <v xml:space="preserve"> </v>
      </c>
      <c r="U12" s="41">
        <f>登録マスターデーター!A115</f>
        <v>105</v>
      </c>
      <c r="V12" s="3" t="str">
        <f>登録マスターデーター!B115</f>
        <v xml:space="preserve"> </v>
      </c>
    </row>
    <row r="13" spans="1:22" ht="20.100000000000001" customHeight="1" x14ac:dyDescent="0.2">
      <c r="A13" s="3">
        <v>4</v>
      </c>
      <c r="B13" s="140"/>
      <c r="C13" s="125"/>
      <c r="D13" s="83" t="str">
        <f>IF(E13="","",VLOOKUP(E13,登録マスターデーター!$A$10:$J$92,10,FALSE))</f>
        <v/>
      </c>
      <c r="E13" s="35"/>
      <c r="F13" s="80" t="str">
        <f>IF(E13="","",VLOOKUP(E13,登録マスターデーター!$A$10:$J$92,2,FALSE))</f>
        <v/>
      </c>
      <c r="G13" s="81" t="str">
        <f>IF(E13="","",VLOOKUP(E13,登録マスターデーター!$A$10:$J$92,3,FALSE))</f>
        <v/>
      </c>
      <c r="H13" s="81" t="str">
        <f>IF(E13="","",LOOKUP(E13,登録マスターデーター!$A$10:$B$92,登録マスターデーター!$F$10:$F$92)&amp;" "&amp;LOOKUP(E13,登録マスターデーター!$A$10:$B$92,登録マスターデーター!$G$10:$G$92))</f>
        <v/>
      </c>
      <c r="I13" s="117" t="str">
        <f>IF(E13=""," ",VLOOKUP(E13,登録マスターデーター!$A$10:$J$92,9,FALSE))</f>
        <v xml:space="preserve"> </v>
      </c>
      <c r="J13" s="111" t="str">
        <f t="shared" si="0"/>
        <v/>
      </c>
      <c r="L13" s="3">
        <f>登録マスターデーター!A13</f>
        <v>4</v>
      </c>
      <c r="M13" s="3" t="str">
        <f>登録マスターデーター!B13</f>
        <v xml:space="preserve"> </v>
      </c>
      <c r="O13" s="3">
        <f>登録マスターデーター!A47</f>
        <v>38</v>
      </c>
      <c r="P13" s="3" t="str">
        <f>登録マスターデーター!B47</f>
        <v xml:space="preserve"> </v>
      </c>
      <c r="R13" s="41">
        <f>登録マスターデーター!A82</f>
        <v>72</v>
      </c>
      <c r="S13" s="3" t="str">
        <f>登録マスターデーター!B82</f>
        <v xml:space="preserve"> </v>
      </c>
      <c r="U13" s="41">
        <f>登録マスターデーター!A116</f>
        <v>106</v>
      </c>
      <c r="V13" s="3" t="str">
        <f>登録マスターデーター!B116</f>
        <v xml:space="preserve"> </v>
      </c>
    </row>
    <row r="14" spans="1:22" ht="20.100000000000001" customHeight="1" x14ac:dyDescent="0.2">
      <c r="A14" s="3">
        <v>5</v>
      </c>
      <c r="B14" s="140"/>
      <c r="C14" s="125"/>
      <c r="D14" s="83" t="str">
        <f>IF(E14="","",VLOOKUP(E14,登録マスターデーター!$A$10:$J$92,10,FALSE))</f>
        <v/>
      </c>
      <c r="E14" s="35"/>
      <c r="F14" s="80" t="str">
        <f>IF(E14="","",VLOOKUP(E14,登録マスターデーター!$A$10:$J$92,2,FALSE))</f>
        <v/>
      </c>
      <c r="G14" s="81" t="str">
        <f>IF(E14="","",VLOOKUP(E14,登録マスターデーター!$A$10:$J$92,3,FALSE))</f>
        <v/>
      </c>
      <c r="H14" s="81" t="str">
        <f>IF(E14="","",LOOKUP(E14,登録マスターデーター!$A$10:$B$92,登録マスターデーター!$F$10:$F$92)&amp;" "&amp;LOOKUP(E14,登録マスターデーター!$A$10:$B$92,登録マスターデーター!$G$10:$G$92))</f>
        <v/>
      </c>
      <c r="I14" s="117" t="str">
        <f>IF(E14=""," ",VLOOKUP(E14,登録マスターデーター!$A$10:$J$92,9,FALSE))</f>
        <v xml:space="preserve"> </v>
      </c>
      <c r="J14" s="111" t="str">
        <f t="shared" si="0"/>
        <v/>
      </c>
      <c r="L14" s="3">
        <f>登録マスターデーター!A14</f>
        <v>5</v>
      </c>
      <c r="M14" s="3" t="str">
        <f>登録マスターデーター!B14</f>
        <v xml:space="preserve"> </v>
      </c>
      <c r="O14" s="3">
        <f>登録マスターデーター!A48</f>
        <v>39</v>
      </c>
      <c r="P14" s="3" t="str">
        <f>登録マスターデーター!B48</f>
        <v xml:space="preserve"> </v>
      </c>
      <c r="R14" s="41">
        <f>登録マスターデーター!A83</f>
        <v>73</v>
      </c>
      <c r="S14" s="3" t="str">
        <f>登録マスターデーター!B83</f>
        <v xml:space="preserve"> </v>
      </c>
      <c r="U14" s="41">
        <f>登録マスターデーター!A117</f>
        <v>107</v>
      </c>
      <c r="V14" s="3" t="str">
        <f>登録マスターデーター!B117</f>
        <v xml:space="preserve"> </v>
      </c>
    </row>
    <row r="15" spans="1:22" ht="20.100000000000001" customHeight="1" x14ac:dyDescent="0.2">
      <c r="A15" s="3">
        <v>6</v>
      </c>
      <c r="B15" s="140"/>
      <c r="C15" s="125"/>
      <c r="D15" s="83" t="str">
        <f>IF(E15="","",VLOOKUP(E15,登録マスターデーター!$A$10:$J$92,10,FALSE))</f>
        <v/>
      </c>
      <c r="E15" s="35"/>
      <c r="F15" s="80" t="str">
        <f>IF(E15="","",VLOOKUP(E15,登録マスターデーター!$A$10:$J$92,2,FALSE))</f>
        <v/>
      </c>
      <c r="G15" s="81" t="str">
        <f>IF(E15="","",VLOOKUP(E15,登録マスターデーター!$A$10:$J$92,3,FALSE))</f>
        <v/>
      </c>
      <c r="H15" s="81" t="str">
        <f>IF(E15="","",LOOKUP(E15,登録マスターデーター!$A$10:$B$92,登録マスターデーター!$F$10:$F$92)&amp;" "&amp;LOOKUP(E15,登録マスターデーター!$A$10:$B$92,登録マスターデーター!$G$10:$G$92))</f>
        <v/>
      </c>
      <c r="I15" s="117" t="str">
        <f>IF(E15=""," ",VLOOKUP(E15,登録マスターデーター!$A$10:$J$92,9,FALSE))</f>
        <v xml:space="preserve"> </v>
      </c>
      <c r="J15" s="111" t="str">
        <f t="shared" si="0"/>
        <v/>
      </c>
      <c r="L15" s="3">
        <f>登録マスターデーター!A15</f>
        <v>6</v>
      </c>
      <c r="M15" s="3" t="str">
        <f>登録マスターデーター!B15</f>
        <v xml:space="preserve"> </v>
      </c>
      <c r="O15" s="3">
        <f>登録マスターデーター!A49</f>
        <v>40</v>
      </c>
      <c r="P15" s="3" t="str">
        <f>登録マスターデーター!B49</f>
        <v xml:space="preserve"> </v>
      </c>
      <c r="R15" s="41">
        <f>登録マスターデーター!A84</f>
        <v>74</v>
      </c>
      <c r="S15" s="3" t="str">
        <f>登録マスターデーター!B84</f>
        <v xml:space="preserve"> </v>
      </c>
      <c r="U15" s="41">
        <f>登録マスターデーター!A118</f>
        <v>108</v>
      </c>
      <c r="V15" s="3" t="str">
        <f>登録マスターデーター!B118</f>
        <v xml:space="preserve"> </v>
      </c>
    </row>
    <row r="16" spans="1:22" ht="20.100000000000001" customHeight="1" x14ac:dyDescent="0.2">
      <c r="A16" s="3">
        <v>7</v>
      </c>
      <c r="B16" s="140"/>
      <c r="C16" s="125"/>
      <c r="D16" s="83" t="str">
        <f>IF(E16="","",VLOOKUP(E16,登録マスターデーター!$A$10:$J$92,10,FALSE))</f>
        <v/>
      </c>
      <c r="E16" s="35"/>
      <c r="F16" s="80" t="str">
        <f>IF(E16="","",VLOOKUP(E16,登録マスターデーター!$A$10:$J$92,2,FALSE))</f>
        <v/>
      </c>
      <c r="G16" s="81" t="str">
        <f>IF(E16="","",VLOOKUP(E16,登録マスターデーター!$A$10:$J$92,3,FALSE))</f>
        <v/>
      </c>
      <c r="H16" s="81" t="str">
        <f>IF(E16="","",LOOKUP(E16,登録マスターデーター!$A$10:$B$92,登録マスターデーター!$F$10:$F$92)&amp;" "&amp;LOOKUP(E16,登録マスターデーター!$A$10:$B$92,登録マスターデーター!$G$10:$G$92))</f>
        <v/>
      </c>
      <c r="I16" s="117" t="str">
        <f>IF(E16=""," ",VLOOKUP(E16,登録マスターデーター!$A$10:$J$92,9,FALSE))</f>
        <v xml:space="preserve"> </v>
      </c>
      <c r="J16" s="111" t="str">
        <f t="shared" si="0"/>
        <v/>
      </c>
      <c r="L16" s="3">
        <f>登録マスターデーター!A16</f>
        <v>7</v>
      </c>
      <c r="M16" s="3" t="str">
        <f>登録マスターデーター!B16</f>
        <v xml:space="preserve"> </v>
      </c>
      <c r="O16" s="3">
        <f>登録マスターデーター!A50</f>
        <v>41</v>
      </c>
      <c r="P16" s="3" t="str">
        <f>登録マスターデーター!B50</f>
        <v xml:space="preserve"> </v>
      </c>
      <c r="R16" s="41">
        <f>登録マスターデーター!A85</f>
        <v>75</v>
      </c>
      <c r="S16" s="3" t="str">
        <f>登録マスターデーター!B85</f>
        <v xml:space="preserve"> </v>
      </c>
      <c r="U16" s="41">
        <f>登録マスターデーター!A119</f>
        <v>109</v>
      </c>
      <c r="V16" s="3" t="str">
        <f>登録マスターデーター!B119</f>
        <v xml:space="preserve"> </v>
      </c>
    </row>
    <row r="17" spans="1:22" ht="20.100000000000001" customHeight="1" x14ac:dyDescent="0.2">
      <c r="A17" s="3">
        <v>8</v>
      </c>
      <c r="B17" s="140"/>
      <c r="C17" s="125"/>
      <c r="D17" s="83" t="str">
        <f>IF(E17="","",VLOOKUP(E17,登録マスターデーター!$A$10:$J$92,10,FALSE))</f>
        <v/>
      </c>
      <c r="E17" s="35"/>
      <c r="F17" s="80" t="str">
        <f>IF(E17="","",VLOOKUP(E17,登録マスターデーター!$A$10:$J$92,2,FALSE))</f>
        <v/>
      </c>
      <c r="G17" s="81" t="str">
        <f>IF(E17="","",VLOOKUP(E17,登録マスターデーター!$A$10:$J$92,3,FALSE))</f>
        <v/>
      </c>
      <c r="H17" s="81" t="str">
        <f>IF(E17="","",LOOKUP(E17,登録マスターデーター!$A$10:$B$92,登録マスターデーター!$F$10:$F$92)&amp;" "&amp;LOOKUP(E17,登録マスターデーター!$A$10:$B$92,登録マスターデーター!$G$10:$G$92))</f>
        <v/>
      </c>
      <c r="I17" s="117" t="str">
        <f>IF(E17=""," ",VLOOKUP(E17,登録マスターデーター!$A$10:$J$92,9,FALSE))</f>
        <v xml:space="preserve"> </v>
      </c>
      <c r="J17" s="111" t="str">
        <f t="shared" si="0"/>
        <v/>
      </c>
      <c r="L17" s="3">
        <f>登録マスターデーター!A17</f>
        <v>8</v>
      </c>
      <c r="M17" s="3" t="str">
        <f>登録マスターデーター!B17</f>
        <v xml:space="preserve"> </v>
      </c>
      <c r="O17" s="3">
        <f>登録マスターデーター!A51</f>
        <v>42</v>
      </c>
      <c r="P17" s="3" t="str">
        <f>登録マスターデーター!B51</f>
        <v xml:space="preserve"> </v>
      </c>
      <c r="R17" s="41">
        <f>登録マスターデーター!A86</f>
        <v>76</v>
      </c>
      <c r="S17" s="3" t="str">
        <f>登録マスターデーター!B86</f>
        <v xml:space="preserve"> </v>
      </c>
      <c r="U17" s="41">
        <f>登録マスターデーター!A120</f>
        <v>110</v>
      </c>
      <c r="V17" s="3" t="str">
        <f>登録マスターデーター!B120</f>
        <v xml:space="preserve"> </v>
      </c>
    </row>
    <row r="18" spans="1:22" ht="20.100000000000001" customHeight="1" x14ac:dyDescent="0.2">
      <c r="A18" s="3">
        <v>9</v>
      </c>
      <c r="B18" s="140"/>
      <c r="C18" s="125"/>
      <c r="D18" s="83" t="str">
        <f>IF(E18="","",VLOOKUP(E18,登録マスターデーター!$A$10:$J$92,10,FALSE))</f>
        <v/>
      </c>
      <c r="E18" s="35"/>
      <c r="F18" s="80" t="str">
        <f>IF(E18="","",VLOOKUP(E18,登録マスターデーター!$A$10:$J$92,2,FALSE))</f>
        <v/>
      </c>
      <c r="G18" s="81" t="str">
        <f>IF(E18="","",VLOOKUP(E18,登録マスターデーター!$A$10:$J$92,3,FALSE))</f>
        <v/>
      </c>
      <c r="H18" s="81" t="str">
        <f>IF(E18="","",LOOKUP(E18,登録マスターデーター!$A$10:$B$92,登録マスターデーター!$F$10:$F$92)&amp;" "&amp;LOOKUP(E18,登録マスターデーター!$A$10:$B$92,登録マスターデーター!$G$10:$G$92))</f>
        <v/>
      </c>
      <c r="I18" s="117" t="str">
        <f>IF(E18=""," ",VLOOKUP(E18,登録マスターデーター!$A$10:$J$92,9,FALSE))</f>
        <v xml:space="preserve"> </v>
      </c>
      <c r="J18" s="111" t="str">
        <f t="shared" si="0"/>
        <v/>
      </c>
      <c r="L18" s="3">
        <f>登録マスターデーター!A18</f>
        <v>9</v>
      </c>
      <c r="M18" s="3" t="str">
        <f>登録マスターデーター!B18</f>
        <v xml:space="preserve"> </v>
      </c>
      <c r="O18" s="3">
        <f>登録マスターデーター!A52</f>
        <v>43</v>
      </c>
      <c r="P18" s="3" t="str">
        <f>登録マスターデーター!B52</f>
        <v xml:space="preserve"> </v>
      </c>
      <c r="R18" s="41">
        <f>登録マスターデーター!A87</f>
        <v>77</v>
      </c>
      <c r="S18" s="3" t="str">
        <f>登録マスターデーター!B87</f>
        <v xml:space="preserve"> </v>
      </c>
      <c r="U18" s="41">
        <f>登録マスターデーター!A121</f>
        <v>111</v>
      </c>
      <c r="V18" s="3" t="str">
        <f>登録マスターデーター!B121</f>
        <v xml:space="preserve"> </v>
      </c>
    </row>
    <row r="19" spans="1:22" ht="20.100000000000001" customHeight="1" x14ac:dyDescent="0.2">
      <c r="A19" s="3">
        <v>10</v>
      </c>
      <c r="B19" s="140"/>
      <c r="C19" s="125"/>
      <c r="D19" s="83" t="str">
        <f>IF(E19="","",VLOOKUP(E19,登録マスターデーター!$A$10:$J$92,10,FALSE))</f>
        <v/>
      </c>
      <c r="E19" s="35"/>
      <c r="F19" s="80" t="str">
        <f>IF(E19="","",VLOOKUP(E19,登録マスターデーター!$A$10:$J$92,2,FALSE))</f>
        <v/>
      </c>
      <c r="G19" s="81" t="str">
        <f>IF(E19="","",VLOOKUP(E19,登録マスターデーター!$A$10:$J$92,3,FALSE))</f>
        <v/>
      </c>
      <c r="H19" s="81" t="str">
        <f>IF(E19="","",LOOKUP(E19,登録マスターデーター!$A$10:$B$92,登録マスターデーター!$F$10:$F$92)&amp;" "&amp;LOOKUP(E19,登録マスターデーター!$A$10:$B$92,登録マスターデーター!$G$10:$G$92))</f>
        <v/>
      </c>
      <c r="I19" s="117" t="str">
        <f>IF(E19=""," ",VLOOKUP(E19,登録マスターデーター!$A$10:$J$92,9,FALSE))</f>
        <v xml:space="preserve"> </v>
      </c>
      <c r="J19" s="111" t="str">
        <f t="shared" si="0"/>
        <v/>
      </c>
      <c r="L19" s="3">
        <f>登録マスターデーター!A19</f>
        <v>10</v>
      </c>
      <c r="M19" s="3" t="str">
        <f>登録マスターデーター!B19</f>
        <v xml:space="preserve"> </v>
      </c>
      <c r="O19" s="3">
        <f>登録マスターデーター!A53</f>
        <v>44</v>
      </c>
      <c r="P19" s="3" t="str">
        <f>登録マスターデーター!B53</f>
        <v xml:space="preserve"> </v>
      </c>
      <c r="R19" s="41">
        <f>登録マスターデーター!A88</f>
        <v>78</v>
      </c>
      <c r="S19" s="3" t="str">
        <f>登録マスターデーター!B88</f>
        <v xml:space="preserve"> </v>
      </c>
      <c r="U19" s="41">
        <f>登録マスターデーター!A122</f>
        <v>112</v>
      </c>
      <c r="V19" s="3" t="str">
        <f>登録マスターデーター!B122</f>
        <v xml:space="preserve"> </v>
      </c>
    </row>
    <row r="20" spans="1:22" ht="20.25" customHeight="1" x14ac:dyDescent="0.2">
      <c r="B20" s="49" t="s">
        <v>20</v>
      </c>
      <c r="C20" s="469" t="s">
        <v>459</v>
      </c>
      <c r="D20" s="469"/>
      <c r="E20" s="469"/>
      <c r="F20" s="469"/>
      <c r="G20" s="469"/>
      <c r="H20" s="469"/>
      <c r="I20" s="469"/>
      <c r="J20" s="470"/>
      <c r="L20" s="3">
        <f>登録マスターデーター!A20</f>
        <v>11</v>
      </c>
      <c r="M20" s="3" t="str">
        <f>登録マスターデーター!B20</f>
        <v xml:space="preserve"> </v>
      </c>
      <c r="O20" s="3">
        <f>登録マスターデーター!A54</f>
        <v>45</v>
      </c>
      <c r="P20" s="3" t="str">
        <f>登録マスターデーター!B54</f>
        <v xml:space="preserve"> </v>
      </c>
      <c r="R20" s="41">
        <f>登録マスターデーター!A89</f>
        <v>79</v>
      </c>
      <c r="S20" s="3" t="str">
        <f>登録マスターデーター!B89</f>
        <v xml:space="preserve"> </v>
      </c>
      <c r="U20" s="41">
        <f>登録マスターデーター!A123</f>
        <v>113</v>
      </c>
      <c r="V20" s="3" t="str">
        <f>登録マスターデーター!B123</f>
        <v xml:space="preserve"> </v>
      </c>
    </row>
    <row r="21" spans="1:22" ht="24.9" customHeight="1" x14ac:dyDescent="0.2">
      <c r="B21" s="183" t="s">
        <v>15</v>
      </c>
      <c r="C21" s="182" t="s">
        <v>39</v>
      </c>
      <c r="D21" s="18" t="s">
        <v>16</v>
      </c>
      <c r="E21" s="126" t="s">
        <v>116</v>
      </c>
      <c r="F21" s="20" t="s">
        <v>17</v>
      </c>
      <c r="G21" s="20" t="s">
        <v>42</v>
      </c>
      <c r="H21" s="19" t="s">
        <v>21</v>
      </c>
      <c r="I21" s="20" t="s">
        <v>18</v>
      </c>
      <c r="J21" s="50" t="s">
        <v>19</v>
      </c>
      <c r="L21" s="3">
        <f>登録マスターデーター!A21</f>
        <v>12</v>
      </c>
      <c r="M21" s="3" t="str">
        <f>登録マスターデーター!B21</f>
        <v xml:space="preserve"> </v>
      </c>
      <c r="O21" s="3">
        <f>登録マスターデーター!A55</f>
        <v>46</v>
      </c>
      <c r="P21" s="3" t="str">
        <f>登録マスターデーター!B55</f>
        <v xml:space="preserve"> </v>
      </c>
      <c r="R21" s="41">
        <f>登録マスターデーター!A90</f>
        <v>80</v>
      </c>
      <c r="S21" s="3" t="str">
        <f>登録マスターデーター!B90</f>
        <v xml:space="preserve"> </v>
      </c>
      <c r="U21" s="41">
        <f>登録マスターデーター!A124</f>
        <v>114</v>
      </c>
      <c r="V21" s="3" t="str">
        <f>登録マスターデーター!B124</f>
        <v xml:space="preserve"> </v>
      </c>
    </row>
    <row r="22" spans="1:22" ht="20.100000000000001" customHeight="1" x14ac:dyDescent="0.2">
      <c r="A22" s="453">
        <v>1</v>
      </c>
      <c r="B22" s="463"/>
      <c r="C22" s="464"/>
      <c r="D22" s="92" t="str">
        <f>IF(E22="","",VLOOKUP(E22,登録マスターデーター!$A$10:$K$125,10,FALSE))</f>
        <v/>
      </c>
      <c r="E22" s="142"/>
      <c r="F22" s="91" t="str">
        <f>IF(E22="","",VLOOKUP(E22,登録マスターデーター!$A$10:$K$125,2,FALSE))</f>
        <v/>
      </c>
      <c r="G22" s="91" t="str">
        <f>IF(E22="","",VLOOKUP(E22,登録マスターデーター!$A$10:$K$125,3,FALSE))</f>
        <v/>
      </c>
      <c r="H22" s="91" t="str">
        <f>IF(E22="","",LOOKUP(E22,登録マスターデーター!$A$10:$B$125,登録マスターデーター!$F$10:$F$125)&amp;" "&amp;LOOKUP(E22,登録マスターデーター!$A$10:$B$125,登録マスターデーター!$G$10:$G$125))</f>
        <v/>
      </c>
      <c r="I22" s="118" t="str">
        <f>IF(E22=""," ",VLOOKUP(E22,登録マスターデーター!$A$10:$K$125,9,FALSE))</f>
        <v xml:space="preserve"> </v>
      </c>
      <c r="J22" s="147" t="str">
        <f t="shared" ref="J22:J43" si="1">IF(I22=" ","",DATEDIF(I22,$I$7,"Y")&amp;"歳")</f>
        <v/>
      </c>
      <c r="K22" s="42"/>
      <c r="L22" s="3">
        <f>登録マスターデーター!A22</f>
        <v>13</v>
      </c>
      <c r="M22" s="3" t="str">
        <f>登録マスターデーター!B22</f>
        <v xml:space="preserve"> </v>
      </c>
      <c r="O22" s="3">
        <f>登録マスターデーター!A56</f>
        <v>47</v>
      </c>
      <c r="P22" s="3" t="str">
        <f>登録マスターデーター!B56</f>
        <v xml:space="preserve"> </v>
      </c>
      <c r="R22" s="41">
        <f>登録マスターデーター!A91</f>
        <v>81</v>
      </c>
      <c r="S22" s="3" t="str">
        <f>登録マスターデーター!B91</f>
        <v xml:space="preserve"> </v>
      </c>
      <c r="U22" s="328">
        <f>登録マスターデーター!A125</f>
        <v>115</v>
      </c>
      <c r="V22" s="3" t="str">
        <f>登録マスターデーター!B125</f>
        <v xml:space="preserve"> </v>
      </c>
    </row>
    <row r="23" spans="1:22" ht="20.100000000000001" customHeight="1" x14ac:dyDescent="0.2">
      <c r="A23" s="453"/>
      <c r="B23" s="463"/>
      <c r="C23" s="465"/>
      <c r="D23" s="90" t="str">
        <f>IF(E23="","",VLOOKUP(E23,登録マスターデーター!$A$10:$K$125,10,FALSE))</f>
        <v/>
      </c>
      <c r="E23" s="143"/>
      <c r="F23" s="93" t="str">
        <f>IF(E23="","",VLOOKUP(E23,登録マスターデーター!$A$10:$K$125,2,FALSE))</f>
        <v/>
      </c>
      <c r="G23" s="93" t="str">
        <f>IF(E23="","",VLOOKUP(E23,登録マスターデーター!$A$10:$K$125,3,FALSE))</f>
        <v/>
      </c>
      <c r="H23" s="93" t="str">
        <f>IF(E23="","",LOOKUP(E23,登録マスターデーター!$A$10:$B$125,登録マスターデーター!$F$10:$F$125)&amp;" "&amp;LOOKUP(E23,登録マスターデーター!$A$10:$B$125,登録マスターデーター!$G$10:$G$125))</f>
        <v/>
      </c>
      <c r="I23" s="119" t="str">
        <f>IF(E23=""," ",VLOOKUP(E23,登録マスターデーター!$A$10:$K$125,9,FALSE))</f>
        <v xml:space="preserve"> </v>
      </c>
      <c r="J23" s="148" t="str">
        <f t="shared" si="1"/>
        <v/>
      </c>
      <c r="K23" s="42"/>
      <c r="L23" s="3">
        <f>登録マスターデーター!A23</f>
        <v>14</v>
      </c>
      <c r="M23" s="3" t="str">
        <f>登録マスターデーター!B23</f>
        <v xml:space="preserve"> </v>
      </c>
      <c r="O23" s="3">
        <f>登録マスターデーター!A57</f>
        <v>48</v>
      </c>
      <c r="P23" s="3" t="str">
        <f>登録マスターデーター!B57</f>
        <v xml:space="preserve"> </v>
      </c>
      <c r="R23" s="41">
        <f>登録マスターデーター!A92</f>
        <v>82</v>
      </c>
      <c r="S23" s="3" t="str">
        <f>登録マスターデーター!B92</f>
        <v xml:space="preserve"> </v>
      </c>
      <c r="U23" s="327"/>
      <c r="V23" s="327"/>
    </row>
    <row r="24" spans="1:22" ht="20.100000000000001" customHeight="1" x14ac:dyDescent="0.2">
      <c r="A24" s="453">
        <v>2</v>
      </c>
      <c r="B24" s="463"/>
      <c r="C24" s="464"/>
      <c r="D24" s="92" t="str">
        <f>IF(E24="","",VLOOKUP(E24,登録マスターデーター!$A$10:$K$125,10,FALSE))</f>
        <v/>
      </c>
      <c r="E24" s="142"/>
      <c r="F24" s="91" t="str">
        <f>IF(E24="","",VLOOKUP(E24,登録マスターデーター!$A$10:$K$125,2,FALSE))</f>
        <v/>
      </c>
      <c r="G24" s="91" t="str">
        <f>IF(E24="","",VLOOKUP(E24,登録マスターデーター!$A$10:$K$125,3,FALSE))</f>
        <v/>
      </c>
      <c r="H24" s="91" t="str">
        <f>IF(E24="","",LOOKUP(E24,登録マスターデーター!$A$10:$B$125,登録マスターデーター!$F$10:$F$125)&amp;" "&amp;LOOKUP(E24,登録マスターデーター!$A$10:$B$125,登録マスターデーター!$G$10:$G$125))</f>
        <v/>
      </c>
      <c r="I24" s="118" t="str">
        <f>IF(E24=""," ",VLOOKUP(E24,登録マスターデーター!$A$10:$K$125,9,FALSE))</f>
        <v xml:space="preserve"> </v>
      </c>
      <c r="J24" s="107" t="str">
        <f t="shared" si="1"/>
        <v/>
      </c>
      <c r="K24" s="42"/>
      <c r="L24" s="3">
        <f>登録マスターデーター!A24</f>
        <v>15</v>
      </c>
      <c r="M24" s="3" t="str">
        <f>登録マスターデーター!B24</f>
        <v xml:space="preserve"> </v>
      </c>
      <c r="O24" s="3">
        <f>登録マスターデーター!A58</f>
        <v>49</v>
      </c>
      <c r="P24" s="3" t="str">
        <f>登録マスターデーター!B58</f>
        <v xml:space="preserve"> </v>
      </c>
      <c r="R24" s="41">
        <f>登録マスターデーター!A93</f>
        <v>83</v>
      </c>
      <c r="S24" s="3" t="str">
        <f>登録マスターデーター!B93</f>
        <v xml:space="preserve"> </v>
      </c>
      <c r="U24" s="327"/>
      <c r="V24" s="327"/>
    </row>
    <row r="25" spans="1:22" ht="20.100000000000001" customHeight="1" x14ac:dyDescent="0.2">
      <c r="A25" s="453"/>
      <c r="B25" s="463"/>
      <c r="C25" s="465"/>
      <c r="D25" s="90" t="str">
        <f>IF(E25="","",VLOOKUP(E25,登録マスターデーター!$A$10:$K$125,10,FALSE))</f>
        <v/>
      </c>
      <c r="E25" s="143"/>
      <c r="F25" s="93" t="str">
        <f>IF(E25="","",VLOOKUP(E25,登録マスターデーター!$A$10:$K$125,2,FALSE))</f>
        <v/>
      </c>
      <c r="G25" s="93" t="str">
        <f>IF(E25="","",VLOOKUP(E25,登録マスターデーター!$A$10:$K$125,3,FALSE))</f>
        <v/>
      </c>
      <c r="H25" s="93" t="str">
        <f>IF(E25="","",LOOKUP(E25,登録マスターデーター!$A$10:$B$125,登録マスターデーター!$F$10:$F$125)&amp;" "&amp;LOOKUP(E25,登録マスターデーター!$A$10:$B$125,登録マスターデーター!$G$10:$G$125))</f>
        <v/>
      </c>
      <c r="I25" s="152" t="str">
        <f>IF(E25=""," ",VLOOKUP(E25,登録マスターデーター!$A$10:$K$125,9,FALSE))</f>
        <v xml:space="preserve"> </v>
      </c>
      <c r="J25" s="112" t="str">
        <f t="shared" si="1"/>
        <v/>
      </c>
      <c r="L25" s="3">
        <f>登録マスターデーター!A25</f>
        <v>16</v>
      </c>
      <c r="M25" s="3" t="str">
        <f>登録マスターデーター!B25</f>
        <v xml:space="preserve"> </v>
      </c>
      <c r="O25" s="3">
        <f>登録マスターデーター!A59</f>
        <v>50</v>
      </c>
      <c r="P25" s="3" t="str">
        <f>登録マスターデーター!B59</f>
        <v xml:space="preserve"> </v>
      </c>
      <c r="R25" s="41">
        <f>登録マスターデーター!A94</f>
        <v>84</v>
      </c>
      <c r="S25" s="3" t="str">
        <f>登録マスターデーター!B94</f>
        <v xml:space="preserve"> </v>
      </c>
      <c r="U25" s="327"/>
      <c r="V25" s="327"/>
    </row>
    <row r="26" spans="1:22" ht="20.100000000000001" customHeight="1" x14ac:dyDescent="0.2">
      <c r="A26" s="453">
        <v>3</v>
      </c>
      <c r="B26" s="463"/>
      <c r="C26" s="464"/>
      <c r="D26" s="92" t="str">
        <f>IF(E26="","",VLOOKUP(E26,登録マスターデーター!$A$10:$K$125,10,FALSE))</f>
        <v/>
      </c>
      <c r="E26" s="142"/>
      <c r="F26" s="91" t="str">
        <f>IF(E26="","",VLOOKUP(E26,登録マスターデーター!$A$10:$K$125,2,FALSE))</f>
        <v/>
      </c>
      <c r="G26" s="91" t="str">
        <f>IF(E26="","",VLOOKUP(E26,登録マスターデーター!$A$10:$K$125,3,FALSE))</f>
        <v/>
      </c>
      <c r="H26" s="91" t="str">
        <f>IF(E26="","",LOOKUP(E26,登録マスターデーター!$A$10:$B$125,登録マスターデーター!$F$10:$F$125)&amp;" "&amp;LOOKUP(E26,登録マスターデーター!$A$10:$B$125,登録マスターデーター!$G$10:$G$125))</f>
        <v/>
      </c>
      <c r="I26" s="118" t="str">
        <f>IF(E26=""," ",VLOOKUP(E26,登録マスターデーター!$A$10:$K$125,9,FALSE))</f>
        <v xml:space="preserve"> </v>
      </c>
      <c r="J26" s="147" t="str">
        <f t="shared" si="1"/>
        <v/>
      </c>
      <c r="L26" s="3">
        <f>登録マスターデーター!A26</f>
        <v>17</v>
      </c>
      <c r="M26" s="3" t="str">
        <f>登録マスターデーター!B26</f>
        <v xml:space="preserve"> </v>
      </c>
      <c r="O26" s="3">
        <f>登録マスターデーター!A60</f>
        <v>51</v>
      </c>
      <c r="P26" s="3" t="str">
        <f>登録マスターデーター!B60</f>
        <v xml:space="preserve"> </v>
      </c>
      <c r="R26" s="41">
        <f>登録マスターデーター!A95</f>
        <v>85</v>
      </c>
      <c r="S26" s="3" t="str">
        <f>登録マスターデーター!B95</f>
        <v xml:space="preserve"> </v>
      </c>
      <c r="U26" s="327"/>
      <c r="V26" s="327"/>
    </row>
    <row r="27" spans="1:22" ht="20.100000000000001" customHeight="1" x14ac:dyDescent="0.2">
      <c r="A27" s="453"/>
      <c r="B27" s="463"/>
      <c r="C27" s="465"/>
      <c r="D27" s="90" t="str">
        <f>IF(E27="","",VLOOKUP(E27,登録マスターデーター!$A$10:$K$125,10,FALSE))</f>
        <v/>
      </c>
      <c r="E27" s="143"/>
      <c r="F27" s="93" t="str">
        <f>IF(E27="","",VLOOKUP(E27,登録マスターデーター!$A$10:$K$125,2,FALSE))</f>
        <v/>
      </c>
      <c r="G27" s="93" t="str">
        <f>IF(E27="","",VLOOKUP(E27,登録マスターデーター!$A$10:$K$125,3,FALSE))</f>
        <v/>
      </c>
      <c r="H27" s="93" t="str">
        <f>IF(E27="","",LOOKUP(E27,登録マスターデーター!$A$10:$B$125,登録マスターデーター!$F$10:$F$125)&amp;" "&amp;LOOKUP(E27,登録マスターデーター!$A$10:$B$125,登録マスターデーター!$G$10:$G$125))</f>
        <v/>
      </c>
      <c r="I27" s="119" t="str">
        <f>IF(E27=""," ",VLOOKUP(E27,登録マスターデーター!$A$10:$K$125,9,FALSE))</f>
        <v xml:space="preserve"> </v>
      </c>
      <c r="J27" s="148" t="str">
        <f t="shared" si="1"/>
        <v/>
      </c>
      <c r="L27" s="3">
        <f>登録マスターデーター!A27</f>
        <v>18</v>
      </c>
      <c r="M27" s="3" t="str">
        <f>登録マスターデーター!B27</f>
        <v xml:space="preserve"> </v>
      </c>
      <c r="O27" s="3">
        <f>登録マスターデーター!A61</f>
        <v>52</v>
      </c>
      <c r="P27" s="3" t="str">
        <f>登録マスターデーター!B61</f>
        <v xml:space="preserve"> </v>
      </c>
      <c r="R27" s="41">
        <f>登録マスターデーター!A96</f>
        <v>86</v>
      </c>
      <c r="S27" s="3" t="str">
        <f>登録マスターデーター!B96</f>
        <v xml:space="preserve"> </v>
      </c>
      <c r="U27" s="327"/>
      <c r="V27" s="327"/>
    </row>
    <row r="28" spans="1:22" ht="20.100000000000001" customHeight="1" x14ac:dyDescent="0.2">
      <c r="A28" s="453">
        <v>4</v>
      </c>
      <c r="B28" s="463"/>
      <c r="C28" s="464"/>
      <c r="D28" s="92" t="str">
        <f>IF(E28="","",VLOOKUP(E28,登録マスターデーター!$A$10:$K$125,10,FALSE))</f>
        <v/>
      </c>
      <c r="E28" s="142"/>
      <c r="F28" s="91" t="str">
        <f>IF(E28="","",VLOOKUP(E28,登録マスターデーター!$A$10:$K$125,2,FALSE))</f>
        <v/>
      </c>
      <c r="G28" s="91" t="str">
        <f>IF(E28="","",VLOOKUP(E28,登録マスターデーター!$A$10:$K$125,3,FALSE))</f>
        <v/>
      </c>
      <c r="H28" s="91" t="str">
        <f>IF(E28="","",LOOKUP(E28,登録マスターデーター!$A$10:$B$125,登録マスターデーター!$F$10:$F$125)&amp;" "&amp;LOOKUP(E28,登録マスターデーター!$A$10:$B$125,登録マスターデーター!$G$10:$G$125))</f>
        <v/>
      </c>
      <c r="I28" s="118" t="str">
        <f>IF(E28=""," ",VLOOKUP(E28,登録マスターデーター!$A$10:$K$125,9,FALSE))</f>
        <v xml:space="preserve"> </v>
      </c>
      <c r="J28" s="147" t="str">
        <f t="shared" si="1"/>
        <v/>
      </c>
      <c r="L28" s="3">
        <f>登録マスターデーター!A28</f>
        <v>19</v>
      </c>
      <c r="M28" s="3" t="str">
        <f>登録マスターデーター!B28</f>
        <v xml:space="preserve"> </v>
      </c>
      <c r="O28" s="3">
        <f>登録マスターデーター!A62</f>
        <v>53</v>
      </c>
      <c r="P28" s="3" t="str">
        <f>登録マスターデーター!B62</f>
        <v xml:space="preserve"> </v>
      </c>
      <c r="R28" s="41">
        <f>登録マスターデーター!A97</f>
        <v>87</v>
      </c>
      <c r="S28" s="3" t="str">
        <f>登録マスターデーター!B97</f>
        <v xml:space="preserve"> </v>
      </c>
      <c r="U28" s="327"/>
      <c r="V28" s="327"/>
    </row>
    <row r="29" spans="1:22" ht="20.100000000000001" customHeight="1" x14ac:dyDescent="0.2">
      <c r="A29" s="453"/>
      <c r="B29" s="463"/>
      <c r="C29" s="465"/>
      <c r="D29" s="90" t="str">
        <f>IF(E29="","",VLOOKUP(E29,登録マスターデーター!$A$10:$K$125,10,FALSE))</f>
        <v/>
      </c>
      <c r="E29" s="143"/>
      <c r="F29" s="93" t="str">
        <f>IF(E29="","",VLOOKUP(E29,登録マスターデーター!$A$10:$K$125,2,FALSE))</f>
        <v/>
      </c>
      <c r="G29" s="93" t="str">
        <f>IF(E29="","",VLOOKUP(E29,登録マスターデーター!$A$10:$K$125,3,FALSE))</f>
        <v/>
      </c>
      <c r="H29" s="93" t="str">
        <f>IF(E29="","",LOOKUP(E29,登録マスターデーター!$A$10:$B$125,登録マスターデーター!$F$10:$F$125)&amp;" "&amp;LOOKUP(E29,登録マスターデーター!$A$10:$B$125,登録マスターデーター!$G$10:$G$125))</f>
        <v/>
      </c>
      <c r="I29" s="119" t="str">
        <f>IF(E29=""," ",VLOOKUP(E29,登録マスターデーター!$A$10:$K$125,9,FALSE))</f>
        <v xml:space="preserve"> </v>
      </c>
      <c r="J29" s="148" t="str">
        <f t="shared" si="1"/>
        <v/>
      </c>
      <c r="L29" s="3">
        <f>登録マスターデーター!A29</f>
        <v>20</v>
      </c>
      <c r="M29" s="3" t="str">
        <f>登録マスターデーター!B29</f>
        <v xml:space="preserve"> </v>
      </c>
      <c r="O29" s="3">
        <f>登録マスターデーター!A63</f>
        <v>54</v>
      </c>
      <c r="P29" s="3" t="str">
        <f>登録マスターデーター!B63</f>
        <v xml:space="preserve"> </v>
      </c>
      <c r="R29" s="41">
        <f>登録マスターデーター!A98</f>
        <v>88</v>
      </c>
      <c r="S29" s="3" t="str">
        <f>登録マスターデーター!B98</f>
        <v xml:space="preserve"> </v>
      </c>
      <c r="U29" s="327"/>
      <c r="V29" s="327"/>
    </row>
    <row r="30" spans="1:22" ht="20.100000000000001" customHeight="1" x14ac:dyDescent="0.2">
      <c r="A30" s="453">
        <v>5</v>
      </c>
      <c r="B30" s="463"/>
      <c r="C30" s="464"/>
      <c r="D30" s="92" t="str">
        <f>IF(E30="","",VLOOKUP(E30,登録マスターデーター!$A$10:$K$125,10,FALSE))</f>
        <v/>
      </c>
      <c r="E30" s="142"/>
      <c r="F30" s="91" t="str">
        <f>IF(E30="","",VLOOKUP(E30,登録マスターデーター!$A$10:$K$125,2,FALSE))</f>
        <v/>
      </c>
      <c r="G30" s="91" t="str">
        <f>IF(E30="","",VLOOKUP(E30,登録マスターデーター!$A$10:$K$125,3,FALSE))</f>
        <v/>
      </c>
      <c r="H30" s="91" t="str">
        <f>IF(E30="","",LOOKUP(E30,登録マスターデーター!$A$10:$B$125,登録マスターデーター!$F$10:$F$125)&amp;" "&amp;LOOKUP(E30,登録マスターデーター!$A$10:$B$125,登録マスターデーター!$G$10:$G$125))</f>
        <v/>
      </c>
      <c r="I30" s="118" t="str">
        <f>IF(E30=""," ",VLOOKUP(E30,登録マスターデーター!$A$10:$K$125,9,FALSE))</f>
        <v xml:space="preserve"> </v>
      </c>
      <c r="J30" s="147" t="str">
        <f t="shared" si="1"/>
        <v/>
      </c>
      <c r="L30" s="3">
        <f>登録マスターデーター!A30</f>
        <v>21</v>
      </c>
      <c r="M30" s="3" t="str">
        <f>登録マスターデーター!B30</f>
        <v xml:space="preserve"> </v>
      </c>
      <c r="O30" s="3">
        <f>登録マスターデーター!A64</f>
        <v>55</v>
      </c>
      <c r="P30" s="3" t="str">
        <f>登録マスターデーター!B64</f>
        <v xml:space="preserve"> </v>
      </c>
      <c r="R30" s="41">
        <f>登録マスターデーター!A99</f>
        <v>89</v>
      </c>
      <c r="S30" s="3" t="str">
        <f>登録マスターデーター!B99</f>
        <v xml:space="preserve"> </v>
      </c>
      <c r="U30" s="327"/>
      <c r="V30" s="327"/>
    </row>
    <row r="31" spans="1:22" ht="20.100000000000001" customHeight="1" x14ac:dyDescent="0.2">
      <c r="A31" s="453"/>
      <c r="B31" s="463"/>
      <c r="C31" s="465"/>
      <c r="D31" s="90" t="str">
        <f>IF(E31="","",VLOOKUP(E31,登録マスターデーター!$A$10:$K$125,10,FALSE))</f>
        <v/>
      </c>
      <c r="E31" s="143"/>
      <c r="F31" s="93" t="str">
        <f>IF(E31="","",VLOOKUP(E31,登録マスターデーター!$A$10:$K$125,2,FALSE))</f>
        <v/>
      </c>
      <c r="G31" s="93" t="str">
        <f>IF(E31="","",VLOOKUP(E31,登録マスターデーター!$A$10:$K$125,3,FALSE))</f>
        <v/>
      </c>
      <c r="H31" s="93" t="str">
        <f>IF(E31="","",LOOKUP(E31,登録マスターデーター!$A$10:$B$125,登録マスターデーター!$F$10:$F$125)&amp;" "&amp;LOOKUP(E31,登録マスターデーター!$A$10:$B$125,登録マスターデーター!$G$10:$G$125))</f>
        <v/>
      </c>
      <c r="I31" s="119" t="str">
        <f>IF(E31=""," ",VLOOKUP(E31,登録マスターデーター!$A$10:$K$125,9,FALSE))</f>
        <v xml:space="preserve"> </v>
      </c>
      <c r="J31" s="148" t="str">
        <f t="shared" si="1"/>
        <v/>
      </c>
      <c r="L31" s="3">
        <f>登録マスターデーター!A31</f>
        <v>22</v>
      </c>
      <c r="M31" s="3" t="str">
        <f>登録マスターデーター!B31</f>
        <v xml:space="preserve"> </v>
      </c>
      <c r="O31" s="3">
        <f>登録マスターデーター!A65</f>
        <v>56</v>
      </c>
      <c r="P31" s="3" t="str">
        <f>登録マスターデーター!B65</f>
        <v xml:space="preserve"> </v>
      </c>
      <c r="R31" s="41">
        <f>登録マスターデーター!A100</f>
        <v>90</v>
      </c>
      <c r="S31" s="3" t="str">
        <f>登録マスターデーター!B100</f>
        <v xml:space="preserve"> </v>
      </c>
      <c r="U31" s="327"/>
      <c r="V31" s="327"/>
    </row>
    <row r="32" spans="1:22" ht="20.100000000000001" customHeight="1" x14ac:dyDescent="0.2">
      <c r="A32" s="453">
        <v>6</v>
      </c>
      <c r="B32" s="463"/>
      <c r="C32" s="464"/>
      <c r="D32" s="92" t="str">
        <f>IF(E32="","",VLOOKUP(E32,登録マスターデーター!$A$10:$K$125,10,FALSE))</f>
        <v/>
      </c>
      <c r="E32" s="142"/>
      <c r="F32" s="91" t="str">
        <f>IF(E32="","",VLOOKUP(E32,登録マスターデーター!$A$10:$K$125,2,FALSE))</f>
        <v/>
      </c>
      <c r="G32" s="91" t="str">
        <f>IF(E32="","",VLOOKUP(E32,登録マスターデーター!$A$10:$K$125,3,FALSE))</f>
        <v/>
      </c>
      <c r="H32" s="91" t="str">
        <f>IF(E32="","",LOOKUP(E32,登録マスターデーター!$A$10:$B$125,登録マスターデーター!$F$10:$F$125)&amp;" "&amp;LOOKUP(E32,登録マスターデーター!$A$10:$B$125,登録マスターデーター!$G$10:$G$125))</f>
        <v/>
      </c>
      <c r="I32" s="118" t="str">
        <f>IF(E32=""," ",VLOOKUP(E32,登録マスターデーター!$A$10:$K$125,9,FALSE))</f>
        <v xml:space="preserve"> </v>
      </c>
      <c r="J32" s="147" t="str">
        <f t="shared" si="1"/>
        <v/>
      </c>
      <c r="L32" s="3">
        <f>登録マスターデーター!A32</f>
        <v>23</v>
      </c>
      <c r="M32" s="3" t="str">
        <f>登録マスターデーター!B32</f>
        <v xml:space="preserve"> </v>
      </c>
      <c r="O32" s="3">
        <f>登録マスターデーター!A66</f>
        <v>57</v>
      </c>
      <c r="P32" s="3" t="str">
        <f>登録マスターデーター!B66</f>
        <v xml:space="preserve"> </v>
      </c>
      <c r="R32" s="41">
        <f>登録マスターデーター!A101</f>
        <v>91</v>
      </c>
      <c r="S32" s="3" t="str">
        <f>登録マスターデーター!B101</f>
        <v xml:space="preserve"> </v>
      </c>
      <c r="U32" s="327"/>
      <c r="V32" s="327"/>
    </row>
    <row r="33" spans="1:22" ht="20.100000000000001" customHeight="1" x14ac:dyDescent="0.2">
      <c r="A33" s="453"/>
      <c r="B33" s="463"/>
      <c r="C33" s="465"/>
      <c r="D33" s="90" t="str">
        <f>IF(E33="","",VLOOKUP(E33,登録マスターデーター!$A$10:$K$125,10,FALSE))</f>
        <v/>
      </c>
      <c r="E33" s="143"/>
      <c r="F33" s="93" t="str">
        <f>IF(E33="","",VLOOKUP(E33,登録マスターデーター!$A$10:$K$125,2,FALSE))</f>
        <v/>
      </c>
      <c r="G33" s="93" t="str">
        <f>IF(E33="","",VLOOKUP(E33,登録マスターデーター!$A$10:$K$125,3,FALSE))</f>
        <v/>
      </c>
      <c r="H33" s="93" t="str">
        <f>IF(E33="","",LOOKUP(E33,登録マスターデーター!$A$10:$B$125,登録マスターデーター!$F$10:$F$125)&amp;" "&amp;LOOKUP(E33,登録マスターデーター!$A$10:$B$125,登録マスターデーター!$G$10:$G$125))</f>
        <v/>
      </c>
      <c r="I33" s="119" t="str">
        <f>IF(E33=""," ",VLOOKUP(E33,登録マスターデーター!$A$10:$K$125,9,FALSE))</f>
        <v xml:space="preserve"> </v>
      </c>
      <c r="J33" s="149" t="str">
        <f t="shared" si="1"/>
        <v/>
      </c>
      <c r="L33" s="3">
        <f>登録マスターデーター!A33</f>
        <v>24</v>
      </c>
      <c r="M33" s="3" t="str">
        <f>登録マスターデーター!B33</f>
        <v xml:space="preserve"> </v>
      </c>
      <c r="O33" s="3">
        <f>登録マスターデーター!A67</f>
        <v>58</v>
      </c>
      <c r="P33" s="3" t="str">
        <f>登録マスターデーター!B67</f>
        <v xml:space="preserve"> </v>
      </c>
      <c r="R33" s="41">
        <f>登録マスターデーター!A102</f>
        <v>92</v>
      </c>
      <c r="S33" s="3" t="str">
        <f>登録マスターデーター!B102</f>
        <v xml:space="preserve"> </v>
      </c>
      <c r="U33" s="327"/>
      <c r="V33" s="327"/>
    </row>
    <row r="34" spans="1:22" ht="20.100000000000001" customHeight="1" x14ac:dyDescent="0.2">
      <c r="A34" s="453">
        <v>7</v>
      </c>
      <c r="B34" s="463"/>
      <c r="C34" s="464"/>
      <c r="D34" s="92" t="str">
        <f>IF(E34="","",VLOOKUP(E34,登録マスターデーター!$A$10:$K$125,10,FALSE))</f>
        <v/>
      </c>
      <c r="E34" s="142"/>
      <c r="F34" s="91" t="str">
        <f>IF(E34="","",VLOOKUP(E34,登録マスターデーター!$A$10:$K$125,2,FALSE))</f>
        <v/>
      </c>
      <c r="G34" s="91" t="str">
        <f>IF(E34="","",VLOOKUP(E34,登録マスターデーター!$A$10:$K$125,3,FALSE))</f>
        <v/>
      </c>
      <c r="H34" s="91" t="str">
        <f>IF(E34="","",LOOKUP(E34,登録マスターデーター!$A$10:$B$125,登録マスターデーター!$F$10:$F$125)&amp;" "&amp;LOOKUP(E34,登録マスターデーター!$A$10:$B$125,登録マスターデーター!$G$10:$G$125))</f>
        <v/>
      </c>
      <c r="I34" s="118" t="str">
        <f>IF(E34=""," ",VLOOKUP(E34,登録マスターデーター!$A$10:$K$125,9,FALSE))</f>
        <v xml:space="preserve"> </v>
      </c>
      <c r="J34" s="147" t="str">
        <f t="shared" si="1"/>
        <v/>
      </c>
      <c r="L34" s="3">
        <f>登録マスターデーター!A34</f>
        <v>25</v>
      </c>
      <c r="M34" s="3" t="str">
        <f>登録マスターデーター!B34</f>
        <v xml:space="preserve"> </v>
      </c>
      <c r="O34" s="3">
        <f>登録マスターデーター!A68</f>
        <v>59</v>
      </c>
      <c r="P34" s="3" t="str">
        <f>登録マスターデーター!B68</f>
        <v xml:space="preserve"> </v>
      </c>
      <c r="R34" s="41">
        <f>登録マスターデーター!A103</f>
        <v>93</v>
      </c>
      <c r="S34" s="3" t="str">
        <f>登録マスターデーター!B103</f>
        <v xml:space="preserve"> </v>
      </c>
      <c r="U34" s="327"/>
      <c r="V34" s="327"/>
    </row>
    <row r="35" spans="1:22" ht="20.100000000000001" customHeight="1" x14ac:dyDescent="0.2">
      <c r="A35" s="453"/>
      <c r="B35" s="463"/>
      <c r="C35" s="465"/>
      <c r="D35" s="90" t="str">
        <f>IF(E35="","",VLOOKUP(E35,登録マスターデーター!$A$10:$K$125,10,FALSE))</f>
        <v/>
      </c>
      <c r="E35" s="143"/>
      <c r="F35" s="93" t="str">
        <f>IF(E35="","",VLOOKUP(E35,登録マスターデーター!$A$10:$K$125,2,FALSE))</f>
        <v/>
      </c>
      <c r="G35" s="93" t="str">
        <f>IF(E35="","",VLOOKUP(E35,登録マスターデーター!$A$10:$K$125,3,FALSE))</f>
        <v/>
      </c>
      <c r="H35" s="93" t="str">
        <f>IF(E35="","",LOOKUP(E35,登録マスターデーター!$A$10:$B$125,登録マスターデーター!$F$10:$F$125)&amp;" "&amp;LOOKUP(E35,登録マスターデーター!$A$10:$B$125,登録マスターデーター!$G$10:$G$125))</f>
        <v/>
      </c>
      <c r="I35" s="119" t="str">
        <f>IF(E35=""," ",VLOOKUP(E35,登録マスターデーター!$A$10:$K$125,9,FALSE))</f>
        <v xml:space="preserve"> </v>
      </c>
      <c r="J35" s="150" t="str">
        <f t="shared" si="1"/>
        <v/>
      </c>
      <c r="L35" s="3">
        <f>登録マスターデーター!A35</f>
        <v>26</v>
      </c>
      <c r="M35" s="3" t="str">
        <f>登録マスターデーター!B35</f>
        <v xml:space="preserve"> </v>
      </c>
      <c r="O35" s="3">
        <f>登録マスターデーター!A69</f>
        <v>60</v>
      </c>
      <c r="P35" s="3" t="str">
        <f>登録マスターデーター!B69</f>
        <v xml:space="preserve"> </v>
      </c>
      <c r="R35" s="41">
        <f>登録マスターデーター!A104</f>
        <v>94</v>
      </c>
      <c r="S35" s="3" t="str">
        <f>登録マスターデーター!B104</f>
        <v xml:space="preserve"> </v>
      </c>
      <c r="U35" s="327"/>
      <c r="V35" s="327"/>
    </row>
    <row r="36" spans="1:22" ht="20.100000000000001" customHeight="1" x14ac:dyDescent="0.2">
      <c r="A36" s="453">
        <v>8</v>
      </c>
      <c r="B36" s="463"/>
      <c r="C36" s="464"/>
      <c r="D36" s="92" t="str">
        <f>IF(E36="","",VLOOKUP(E36,登録マスターデーター!$A$10:$K$125,10,FALSE))</f>
        <v/>
      </c>
      <c r="E36" s="142"/>
      <c r="F36" s="91" t="str">
        <f>IF(E36="","",VLOOKUP(E36,登録マスターデーター!$A$10:$K$125,2,FALSE))</f>
        <v/>
      </c>
      <c r="G36" s="91" t="str">
        <f>IF(E36="","",VLOOKUP(E36,登録マスターデーター!$A$10:$K$125,3,FALSE))</f>
        <v/>
      </c>
      <c r="H36" s="91" t="str">
        <f>IF(E36="","",LOOKUP(E36,登録マスターデーター!$A$10:$B$125,登録マスターデーター!$F$10:$F$125)&amp;" "&amp;LOOKUP(E36,登録マスターデーター!$A$10:$B$125,登録マスターデーター!$G$10:$G$125))</f>
        <v/>
      </c>
      <c r="I36" s="118" t="str">
        <f>IF(E36=""," ",VLOOKUP(E36,登録マスターデーター!$A$10:$K$125,9,FALSE))</f>
        <v xml:space="preserve"> </v>
      </c>
      <c r="J36" s="147" t="str">
        <f t="shared" si="1"/>
        <v/>
      </c>
      <c r="L36" s="3">
        <f>登録マスターデーター!A36</f>
        <v>27</v>
      </c>
      <c r="M36" s="3" t="str">
        <f>登録マスターデーター!B36</f>
        <v xml:space="preserve"> </v>
      </c>
      <c r="O36" s="3">
        <f>登録マスターデーター!A70</f>
        <v>61</v>
      </c>
      <c r="P36" s="3" t="str">
        <f>登録マスターデーター!B70</f>
        <v xml:space="preserve"> </v>
      </c>
      <c r="R36" s="41">
        <f>登録マスターデーター!A105</f>
        <v>95</v>
      </c>
      <c r="S36" s="3" t="str">
        <f>登録マスターデーター!B105</f>
        <v xml:space="preserve"> </v>
      </c>
      <c r="U36" s="327"/>
      <c r="V36" s="327"/>
    </row>
    <row r="37" spans="1:22" ht="20.100000000000001" customHeight="1" x14ac:dyDescent="0.2">
      <c r="A37" s="453"/>
      <c r="B37" s="463"/>
      <c r="C37" s="465"/>
      <c r="D37" s="90" t="str">
        <f>IF(E37="","",VLOOKUP(E37,登録マスターデーター!$A$10:$K$125,10,FALSE))</f>
        <v/>
      </c>
      <c r="E37" s="143"/>
      <c r="F37" s="93" t="str">
        <f>IF(E37="","",VLOOKUP(E37,登録マスターデーター!$A$10:$K$125,2,FALSE))</f>
        <v/>
      </c>
      <c r="G37" s="93" t="str">
        <f>IF(E37="","",VLOOKUP(E37,登録マスターデーター!$A$10:$K$125,3,FALSE))</f>
        <v/>
      </c>
      <c r="H37" s="93" t="str">
        <f>IF(E37="","",LOOKUP(E37,登録マスターデーター!$A$10:$B$125,登録マスターデーター!$F$10:$F$125)&amp;" "&amp;LOOKUP(E37,登録マスターデーター!$A$10:$B$125,登録マスターデーター!$G$10:$G$125))</f>
        <v/>
      </c>
      <c r="I37" s="119" t="str">
        <f>IF(E37=""," ",VLOOKUP(E37,登録マスターデーター!$A$10:$K$125,9,FALSE))</f>
        <v xml:space="preserve"> </v>
      </c>
      <c r="J37" s="150" t="str">
        <f t="shared" si="1"/>
        <v/>
      </c>
      <c r="L37" s="3">
        <f>登録マスターデーター!A37</f>
        <v>28</v>
      </c>
      <c r="M37" s="3" t="str">
        <f>登録マスターデーター!B37</f>
        <v xml:space="preserve"> </v>
      </c>
      <c r="O37" s="3">
        <f>登録マスターデーター!A71</f>
        <v>62</v>
      </c>
      <c r="P37" s="3" t="str">
        <f>登録マスターデーター!B71</f>
        <v xml:space="preserve"> </v>
      </c>
      <c r="R37" s="41">
        <f>登録マスターデーター!A106</f>
        <v>96</v>
      </c>
      <c r="S37" s="3" t="str">
        <f>登録マスターデーター!B106</f>
        <v xml:space="preserve"> </v>
      </c>
      <c r="U37" s="327"/>
      <c r="V37" s="327"/>
    </row>
    <row r="38" spans="1:22" ht="20.100000000000001" customHeight="1" x14ac:dyDescent="0.2">
      <c r="A38" s="453">
        <v>9</v>
      </c>
      <c r="B38" s="463"/>
      <c r="C38" s="464"/>
      <c r="D38" s="92" t="str">
        <f>IF(E38="","",VLOOKUP(E38,登録マスターデーター!$A$10:$K$125,10,FALSE))</f>
        <v/>
      </c>
      <c r="E38" s="142"/>
      <c r="F38" s="91" t="str">
        <f>IF(E38="","",VLOOKUP(E38,登録マスターデーター!$A$10:$K$125,2,FALSE))</f>
        <v/>
      </c>
      <c r="G38" s="91" t="str">
        <f>IF(E38="","",VLOOKUP(E38,登録マスターデーター!$A$10:$K$125,3,FALSE))</f>
        <v/>
      </c>
      <c r="H38" s="91" t="str">
        <f>IF(E38="","",LOOKUP(E38,登録マスターデーター!$A$10:$B$125,登録マスターデーター!$F$10:$F$125)&amp;" "&amp;LOOKUP(E38,登録マスターデーター!$A$10:$B$125,登録マスターデーター!$G$10:$G$125))</f>
        <v/>
      </c>
      <c r="I38" s="118" t="str">
        <f>IF(E38=""," ",VLOOKUP(E38,登録マスターデーター!$A$10:$K$125,9,FALSE))</f>
        <v xml:space="preserve"> </v>
      </c>
      <c r="J38" s="147" t="str">
        <f t="shared" si="1"/>
        <v/>
      </c>
      <c r="L38" s="3">
        <f>登録マスターデーター!A38</f>
        <v>29</v>
      </c>
      <c r="M38" s="3" t="str">
        <f>登録マスターデーター!B38</f>
        <v xml:space="preserve"> </v>
      </c>
      <c r="O38" s="3">
        <f>登録マスターデーター!A72</f>
        <v>63</v>
      </c>
      <c r="P38" s="3" t="str">
        <f>登録マスターデーター!B72</f>
        <v xml:space="preserve"> </v>
      </c>
      <c r="R38" s="41">
        <f>登録マスターデーター!A107</f>
        <v>97</v>
      </c>
      <c r="S38" s="3" t="str">
        <f>登録マスターデーター!B107</f>
        <v xml:space="preserve"> </v>
      </c>
      <c r="U38" s="327"/>
      <c r="V38" s="327"/>
    </row>
    <row r="39" spans="1:22" ht="20.100000000000001" customHeight="1" x14ac:dyDescent="0.2">
      <c r="A39" s="453"/>
      <c r="B39" s="463"/>
      <c r="C39" s="465"/>
      <c r="D39" s="90" t="str">
        <f>IF(E39="","",VLOOKUP(E39,登録マスターデーター!$A$10:$K$125,10,FALSE))</f>
        <v/>
      </c>
      <c r="E39" s="143"/>
      <c r="F39" s="93" t="str">
        <f>IF(E39="","",VLOOKUP(E39,登録マスターデーター!$A$10:$K$125,2,FALSE))</f>
        <v/>
      </c>
      <c r="G39" s="93" t="str">
        <f>IF(E39="","",VLOOKUP(E39,登録マスターデーター!$A$10:$K$125,3,FALSE))</f>
        <v/>
      </c>
      <c r="H39" s="93" t="str">
        <f>IF(E39="","",LOOKUP(E39,登録マスターデーター!$A$10:$B$125,登録マスターデーター!$F$10:$F$125)&amp;" "&amp;LOOKUP(E39,登録マスターデーター!$A$10:$B$125,登録マスターデーター!$G$10:$G$125))</f>
        <v/>
      </c>
      <c r="I39" s="119" t="str">
        <f>IF(E39=""," ",VLOOKUP(E39,登録マスターデーター!$A$10:$K$125,9,FALSE))</f>
        <v xml:space="preserve"> </v>
      </c>
      <c r="J39" s="150" t="str">
        <f t="shared" si="1"/>
        <v/>
      </c>
      <c r="L39" s="3">
        <f>登録マスターデーター!A39</f>
        <v>30</v>
      </c>
      <c r="M39" s="3" t="str">
        <f>登録マスターデーター!B39</f>
        <v xml:space="preserve"> </v>
      </c>
      <c r="O39" s="3">
        <f>登録マスターデーター!A73</f>
        <v>64</v>
      </c>
      <c r="P39" s="3" t="str">
        <f>登録マスターデーター!B73</f>
        <v xml:space="preserve"> </v>
      </c>
      <c r="R39" s="41">
        <f>登録マスターデーター!A108</f>
        <v>98</v>
      </c>
      <c r="S39" s="3" t="str">
        <f>登録マスターデーター!B108</f>
        <v xml:space="preserve"> </v>
      </c>
      <c r="U39" s="327"/>
      <c r="V39" s="327"/>
    </row>
    <row r="40" spans="1:22" ht="20.100000000000001" customHeight="1" x14ac:dyDescent="0.2">
      <c r="A40" s="453">
        <v>10</v>
      </c>
      <c r="B40" s="463"/>
      <c r="C40" s="464"/>
      <c r="D40" s="92" t="str">
        <f>IF(E40="","",VLOOKUP(E40,登録マスターデーター!$A$10:$K$125,10,FALSE))</f>
        <v/>
      </c>
      <c r="E40" s="142"/>
      <c r="F40" s="91" t="str">
        <f>IF(E40="","",VLOOKUP(E40,登録マスターデーター!$A$10:$K$125,2,FALSE))</f>
        <v/>
      </c>
      <c r="G40" s="91" t="str">
        <f>IF(E40="","",VLOOKUP(E40,登録マスターデーター!$A$10:$K$125,3,FALSE))</f>
        <v/>
      </c>
      <c r="H40" s="91" t="str">
        <f>IF(E40="","",LOOKUP(E40,登録マスターデーター!$A$10:$B$125,登録マスターデーター!$F$10:$F$125)&amp;" "&amp;LOOKUP(E40,登録マスターデーター!$A$10:$B$125,登録マスターデーター!$G$10:$G$125))</f>
        <v/>
      </c>
      <c r="I40" s="118" t="str">
        <f>IF(E40=""," ",VLOOKUP(E40,登録マスターデーター!$A$10:$K$125,9,FALSE))</f>
        <v xml:space="preserve"> </v>
      </c>
      <c r="J40" s="147" t="str">
        <f t="shared" si="1"/>
        <v/>
      </c>
      <c r="L40" s="3">
        <f>登録マスターデーター!A40</f>
        <v>31</v>
      </c>
      <c r="M40" s="3" t="str">
        <f>登録マスターデーター!B40</f>
        <v xml:space="preserve"> </v>
      </c>
      <c r="O40" s="3">
        <f>登録マスターデーター!A74</f>
        <v>65</v>
      </c>
      <c r="P40" s="3" t="str">
        <f>登録マスターデーター!B74</f>
        <v xml:space="preserve"> </v>
      </c>
      <c r="R40" s="41">
        <f>登録マスターデーター!A109</f>
        <v>99</v>
      </c>
      <c r="S40" s="3" t="str">
        <f>登録マスターデーター!B109</f>
        <v xml:space="preserve"> </v>
      </c>
      <c r="U40" s="327"/>
      <c r="V40" s="327"/>
    </row>
    <row r="41" spans="1:22" ht="20.100000000000001" customHeight="1" x14ac:dyDescent="0.2">
      <c r="A41" s="453"/>
      <c r="B41" s="463"/>
      <c r="C41" s="465"/>
      <c r="D41" s="90" t="str">
        <f>IF(E41="","",VLOOKUP(E41,登録マスターデーター!$A$10:$K$125,10,FALSE))</f>
        <v/>
      </c>
      <c r="E41" s="143"/>
      <c r="F41" s="93" t="str">
        <f>IF(E41="","",VLOOKUP(E41,登録マスターデーター!$A$10:$K$125,2,FALSE))</f>
        <v/>
      </c>
      <c r="G41" s="93" t="str">
        <f>IF(E41="","",VLOOKUP(E41,登録マスターデーター!$A$10:$K$125,3,FALSE))</f>
        <v/>
      </c>
      <c r="H41" s="93" t="str">
        <f>IF(E41="","",LOOKUP(E41,登録マスターデーター!$A$10:$B$125,登録マスターデーター!$F$10:$F$125)&amp;" "&amp;LOOKUP(E41,登録マスターデーター!$A$10:$B$125,登録マスターデーター!$G$10:$G$125))</f>
        <v/>
      </c>
      <c r="I41" s="119" t="str">
        <f>IF(E41=""," ",VLOOKUP(E41,登録マスターデーター!$A$10:$K$125,9,FALSE))</f>
        <v xml:space="preserve"> </v>
      </c>
      <c r="J41" s="150" t="str">
        <f t="shared" si="1"/>
        <v/>
      </c>
      <c r="L41" s="3">
        <f>登録マスターデーター!A41</f>
        <v>32</v>
      </c>
      <c r="M41" s="3" t="str">
        <f>登録マスターデーター!B41</f>
        <v xml:space="preserve"> </v>
      </c>
      <c r="O41" s="3">
        <f>登録マスターデーター!A75</f>
        <v>66</v>
      </c>
      <c r="P41" s="3" t="str">
        <f>登録マスターデーター!B75</f>
        <v xml:space="preserve"> </v>
      </c>
      <c r="R41" s="41">
        <f>登録マスターデーター!A110</f>
        <v>100</v>
      </c>
      <c r="S41" s="3" t="str">
        <f>登録マスターデーター!B110</f>
        <v xml:space="preserve"> </v>
      </c>
      <c r="U41" s="327"/>
      <c r="V41" s="327"/>
    </row>
    <row r="42" spans="1:22" ht="20.100000000000001" customHeight="1" x14ac:dyDescent="0.2">
      <c r="A42" s="453">
        <v>11</v>
      </c>
      <c r="B42" s="463"/>
      <c r="C42" s="464"/>
      <c r="D42" s="92" t="str">
        <f>IF(E42="","",VLOOKUP(E42,登録マスターデーター!$A$10:$K$125,10,FALSE))</f>
        <v/>
      </c>
      <c r="E42" s="142"/>
      <c r="F42" s="91" t="str">
        <f>IF(E42="","",VLOOKUP(E42,登録マスターデーター!$A$10:$K$125,2,FALSE))</f>
        <v/>
      </c>
      <c r="G42" s="91" t="str">
        <f>IF(E42="","",VLOOKUP(E42,登録マスターデーター!$A$10:$K$125,3,FALSE))</f>
        <v/>
      </c>
      <c r="H42" s="91" t="str">
        <f>IF(E42="","",LOOKUP(E42,登録マスターデーター!$A$10:$B$125,登録マスターデーター!$F$10:$F$125)&amp;" "&amp;LOOKUP(E42,登録マスターデーター!$A$10:$B$125,登録マスターデーター!$G$10:$G$125))</f>
        <v/>
      </c>
      <c r="I42" s="118" t="str">
        <f>IF(E42=""," ",VLOOKUP(E42,登録マスターデーター!$A$10:$K$125,9,FALSE))</f>
        <v xml:space="preserve"> </v>
      </c>
      <c r="J42" s="147" t="str">
        <f t="shared" si="1"/>
        <v/>
      </c>
      <c r="L42" s="3">
        <f>登録マスターデーター!A42</f>
        <v>33</v>
      </c>
      <c r="M42" s="3" t="str">
        <f>登録マスターデーター!B42</f>
        <v xml:space="preserve"> </v>
      </c>
      <c r="O42" s="3">
        <f>登録マスターデーター!A76</f>
        <v>67</v>
      </c>
      <c r="P42" s="3" t="str">
        <f>登録マスターデーター!B76</f>
        <v xml:space="preserve"> </v>
      </c>
      <c r="R42" s="41">
        <f>登録マスターデーター!A111</f>
        <v>101</v>
      </c>
      <c r="S42" s="3" t="str">
        <f>登録マスターデーター!B111</f>
        <v xml:space="preserve"> </v>
      </c>
      <c r="U42" s="327"/>
      <c r="V42" s="327"/>
    </row>
    <row r="43" spans="1:22" ht="20.100000000000001" customHeight="1" thickBot="1" x14ac:dyDescent="0.25">
      <c r="A43" s="453"/>
      <c r="B43" s="466"/>
      <c r="C43" s="467"/>
      <c r="D43" s="100" t="str">
        <f>IF(E43="","",VLOOKUP(E43,登録マスターデーター!$A$10:$K$125,10,FALSE))</f>
        <v/>
      </c>
      <c r="E43" s="144"/>
      <c r="F43" s="98" t="str">
        <f>IF(E43="","",VLOOKUP(E43,登録マスターデーター!$A$10:$K$125,2,FALSE))</f>
        <v/>
      </c>
      <c r="G43" s="98" t="str">
        <f>IF(E43="","",VLOOKUP(E43,登録マスターデーター!$A$10:$K$125,3,FALSE))</f>
        <v/>
      </c>
      <c r="H43" s="98" t="str">
        <f>IF(E43="","",LOOKUP(E43,登録マスターデーター!$A$10:$B$125,登録マスターデーター!$F$10:$F$125)&amp;" "&amp;LOOKUP(E43,登録マスターデーター!$A$10:$B$125,登録マスターデーター!$G$10:$G$125))</f>
        <v/>
      </c>
      <c r="I43" s="120" t="str">
        <f>IF(E43=""," ",VLOOKUP(E43,登録マスターデーター!$A$10:$K$125,9,FALSE))</f>
        <v xml:space="preserve"> </v>
      </c>
      <c r="J43" s="151" t="str">
        <f t="shared" si="1"/>
        <v/>
      </c>
      <c r="L43" s="3">
        <f>登録マスターデーター!A43</f>
        <v>34</v>
      </c>
      <c r="M43" s="3" t="str">
        <f>登録マスターデーター!B43</f>
        <v xml:space="preserve"> </v>
      </c>
      <c r="O43" s="3">
        <f>登録マスターデーター!A77</f>
        <v>68</v>
      </c>
      <c r="P43" s="3" t="str">
        <f>登録マスターデーター!B77</f>
        <v xml:space="preserve"> </v>
      </c>
      <c r="R43" s="41">
        <f>登録マスターデーター!A112</f>
        <v>102</v>
      </c>
      <c r="S43" s="3" t="str">
        <f>登録マスターデーター!B112</f>
        <v xml:space="preserve"> </v>
      </c>
      <c r="U43" s="327"/>
      <c r="V43" s="327"/>
    </row>
    <row r="44" spans="1:22" ht="7.5" customHeight="1" x14ac:dyDescent="0.2"/>
    <row r="45" spans="1:22" ht="18" customHeight="1" x14ac:dyDescent="0.2">
      <c r="B45" s="441" t="s">
        <v>22</v>
      </c>
      <c r="C45" s="441"/>
      <c r="D45" s="441"/>
      <c r="E45" s="347"/>
      <c r="F45" s="447" t="str">
        <f>登録マスターデーター!C2</f>
        <v>あなたの登録団体名</v>
      </c>
      <c r="G45" s="447"/>
      <c r="H45" s="21"/>
      <c r="I45" s="335"/>
    </row>
    <row r="46" spans="1:22" ht="18" customHeight="1" x14ac:dyDescent="0.2">
      <c r="B46" s="441" t="s">
        <v>7</v>
      </c>
      <c r="C46" s="441"/>
      <c r="D46" s="441"/>
      <c r="E46" s="348"/>
      <c r="F46" s="22">
        <f>登録マスターデーター!C3</f>
        <v>0</v>
      </c>
      <c r="G46" s="22"/>
      <c r="H46" s="445" t="s">
        <v>23</v>
      </c>
      <c r="I46" s="336"/>
    </row>
    <row r="47" spans="1:22" ht="18" customHeight="1" x14ac:dyDescent="0.2">
      <c r="B47" s="4" t="s">
        <v>8</v>
      </c>
      <c r="C47" s="441" t="str">
        <f>ASC(登録マスターデーター!C4)</f>
        <v/>
      </c>
      <c r="D47" s="441"/>
      <c r="F47" s="21">
        <f>登録マスターデーター!C5</f>
        <v>0</v>
      </c>
      <c r="G47" s="21"/>
      <c r="H47" s="446"/>
    </row>
    <row r="48" spans="1:22" ht="18" customHeight="1" x14ac:dyDescent="0.2">
      <c r="B48" s="23" t="s">
        <v>24</v>
      </c>
      <c r="C48" s="62"/>
      <c r="D48" s="24" t="s">
        <v>25</v>
      </c>
      <c r="E48" s="24"/>
      <c r="F48" s="21">
        <f>登録マスターデーター!C6</f>
        <v>0</v>
      </c>
      <c r="G48" s="24" t="s">
        <v>55</v>
      </c>
      <c r="H48" s="21" t="str">
        <f>IF(E46="","",VLOOKUP(E46,登録マスターデーター!$A$10:$J$92,33,FALSE))</f>
        <v/>
      </c>
    </row>
    <row r="49" spans="2:10" customFormat="1" ht="15" customHeight="1" x14ac:dyDescent="0.2">
      <c r="B49" s="184" t="s">
        <v>26</v>
      </c>
      <c r="C49" s="184"/>
      <c r="E49" t="s">
        <v>27</v>
      </c>
      <c r="F49" s="65" t="s">
        <v>396</v>
      </c>
      <c r="G49" s="253"/>
      <c r="H49" s="138" t="str">
        <f t="shared" ref="H49:H51" si="2">"）　　　"</f>
        <v>）　　　</v>
      </c>
      <c r="I49" s="185">
        <f>3500*G49</f>
        <v>0</v>
      </c>
      <c r="J49" s="4"/>
    </row>
    <row r="50" spans="2:10" customFormat="1" ht="15" customHeight="1" x14ac:dyDescent="0.2">
      <c r="B50" s="184" t="s">
        <v>26</v>
      </c>
      <c r="C50" s="184"/>
      <c r="E50" t="s">
        <v>29</v>
      </c>
      <c r="F50" s="65" t="s">
        <v>397</v>
      </c>
      <c r="G50" s="253"/>
      <c r="H50" s="138" t="str">
        <f t="shared" si="2"/>
        <v>）　　　</v>
      </c>
      <c r="I50" s="185">
        <f>7000*G50</f>
        <v>0</v>
      </c>
      <c r="J50" s="4"/>
    </row>
    <row r="51" spans="2:10" customFormat="1" ht="15" customHeight="1" thickBot="1" x14ac:dyDescent="0.25">
      <c r="B51" s="2" t="s">
        <v>31</v>
      </c>
      <c r="C51" s="2"/>
      <c r="E51" t="s">
        <v>29</v>
      </c>
      <c r="F51" s="65" t="s">
        <v>397</v>
      </c>
      <c r="G51" s="253"/>
      <c r="H51" s="138" t="str">
        <f t="shared" si="2"/>
        <v>）　　　</v>
      </c>
      <c r="I51" s="185">
        <f>7000*G51</f>
        <v>0</v>
      </c>
      <c r="J51" s="4"/>
    </row>
    <row r="52" spans="2:10" ht="15" customHeight="1" thickTop="1" thickBot="1" x14ac:dyDescent="0.25">
      <c r="B52" s="7" t="s">
        <v>36</v>
      </c>
      <c r="H52" s="31" t="s">
        <v>35</v>
      </c>
      <c r="I52" s="32">
        <f>SUM(I49:I51)</f>
        <v>0</v>
      </c>
      <c r="J52" s="33" t="s">
        <v>9</v>
      </c>
    </row>
    <row r="53" spans="2:10" ht="17.399999999999999" thickTop="1" thickBot="1" x14ac:dyDescent="0.25">
      <c r="B53" s="358" t="s">
        <v>546</v>
      </c>
      <c r="C53" s="354" t="s">
        <v>547</v>
      </c>
      <c r="D53" s="442" t="s">
        <v>54</v>
      </c>
      <c r="E53" s="443"/>
      <c r="F53" s="444"/>
      <c r="H53" s="34" t="s">
        <v>37</v>
      </c>
      <c r="I53" s="392"/>
      <c r="J53" s="21" t="s">
        <v>9</v>
      </c>
    </row>
    <row r="54" spans="2:10" ht="13.8" thickTop="1" x14ac:dyDescent="0.2"/>
  </sheetData>
  <sheetProtection password="CC5B" sheet="1" objects="1" scenarios="1" formatCells="0"/>
  <mergeCells count="45">
    <mergeCell ref="D53:F53"/>
    <mergeCell ref="A1:J1"/>
    <mergeCell ref="F2:J2"/>
    <mergeCell ref="I4:J5"/>
    <mergeCell ref="C8:G8"/>
    <mergeCell ref="A22:A23"/>
    <mergeCell ref="B22:B23"/>
    <mergeCell ref="C22:C23"/>
    <mergeCell ref="B6:G7"/>
    <mergeCell ref="C20:J20"/>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B45:D45"/>
    <mergeCell ref="F45:G45"/>
    <mergeCell ref="B46:D46"/>
    <mergeCell ref="H46:H47"/>
    <mergeCell ref="C47:D47"/>
  </mergeCells>
  <phoneticPr fontId="3"/>
  <dataValidations count="3">
    <dataValidation type="list" allowBlank="1" showInputMessage="1" prompt="領収書の有無を選択！" sqref="D53" xr:uid="{00000000-0002-0000-0700-000000000000}">
      <formula1>"　,発行をお願いします。,必要ありません。"</formula1>
    </dataValidation>
    <dataValidation type="list" allowBlank="1" showInputMessage="1" promptTitle="種目" prompt="種目を選択して下さい" sqref="B10:B19" xr:uid="{00000000-0002-0000-0700-000001000000}">
      <formula1>"　,MS,WS"</formula1>
    </dataValidation>
    <dataValidation type="list" allowBlank="1" showInputMessage="1" promptTitle="種目" prompt="種目を選択して下さい" sqref="B22:B43" xr:uid="{00000000-0002-0000-0700-000002000000}">
      <formula1>"　,MD,WD"</formula1>
    </dataValidation>
  </dataValidations>
  <printOptions horizontalCentered="1"/>
  <pageMargins left="0.59055118110236227" right="0.59055118110236227" top="0.59055118110236227" bottom="0.59055118110236227" header="0.51181102362204722" footer="0.51181102362204722"/>
  <pageSetup paperSize="9" scale="78" orientation="portrait" horizontalDpi="4294967294"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V65"/>
  <sheetViews>
    <sheetView showZeros="0" workbookViewId="0">
      <selection activeCell="L4" sqref="L4"/>
    </sheetView>
  </sheetViews>
  <sheetFormatPr defaultColWidth="9" defaultRowHeight="13.2" x14ac:dyDescent="0.2"/>
  <cols>
    <col min="1" max="1" width="2.88671875" style="3" customWidth="1"/>
    <col min="2" max="2" width="12.21875" style="4" customWidth="1"/>
    <col min="3" max="3" width="3.6640625" style="3" customWidth="1"/>
    <col min="4" max="4" width="5.6640625" style="4" customWidth="1"/>
    <col min="5" max="5" width="3" style="4" customWidth="1"/>
    <col min="6" max="6" width="16.88671875" style="7" customWidth="1"/>
    <col min="7" max="7" width="20.109375" style="7" customWidth="1"/>
    <col min="8" max="8" width="19.6640625" style="7" customWidth="1"/>
    <col min="9" max="9" width="14.44140625" style="4" customWidth="1"/>
    <col min="10" max="10" width="8.6640625" style="4" customWidth="1"/>
    <col min="11" max="11" width="9.44140625" style="3" bestFit="1" customWidth="1"/>
    <col min="12" max="12" width="4.6640625" style="3" customWidth="1"/>
    <col min="13" max="13" width="12.77734375" style="3" customWidth="1"/>
    <col min="14" max="14" width="2.33203125" style="3" customWidth="1"/>
    <col min="15" max="15" width="4.6640625" style="3" customWidth="1"/>
    <col min="16" max="16" width="12.77734375" style="3" customWidth="1"/>
    <col min="17" max="17" width="2.33203125" style="3" customWidth="1"/>
    <col min="18" max="18" width="4.6640625" style="3" customWidth="1"/>
    <col min="19" max="19" width="12.77734375" style="3" customWidth="1"/>
    <col min="20" max="20" width="2.33203125" style="3" customWidth="1"/>
    <col min="21" max="21" width="4.6640625" style="3" customWidth="1"/>
    <col min="22" max="22" width="12.6640625" style="3" customWidth="1"/>
    <col min="23" max="16384" width="9" style="3"/>
  </cols>
  <sheetData>
    <row r="1" spans="1:22" ht="21" customHeight="1" x14ac:dyDescent="0.2">
      <c r="A1" s="433" t="s">
        <v>603</v>
      </c>
      <c r="B1" s="433"/>
      <c r="C1" s="433"/>
      <c r="D1" s="433"/>
      <c r="E1" s="433"/>
      <c r="F1" s="433"/>
      <c r="G1" s="433"/>
      <c r="H1" s="433"/>
      <c r="I1" s="433"/>
      <c r="J1" s="433"/>
    </row>
    <row r="2" spans="1:22" x14ac:dyDescent="0.2">
      <c r="D2" s="9"/>
      <c r="E2" s="9"/>
      <c r="F2" s="434" t="s">
        <v>40</v>
      </c>
      <c r="G2" s="434"/>
      <c r="H2" s="434"/>
      <c r="I2" s="434"/>
      <c r="J2" s="434"/>
    </row>
    <row r="3" spans="1:22" ht="12.9" customHeight="1" thickBot="1" x14ac:dyDescent="0.25">
      <c r="B3" s="8" t="s">
        <v>10</v>
      </c>
      <c r="C3" s="8"/>
      <c r="D3" s="9"/>
      <c r="E3" s="9"/>
      <c r="G3" s="10"/>
      <c r="K3" s="66"/>
    </row>
    <row r="4" spans="1:22" ht="12.9" customHeight="1" x14ac:dyDescent="0.2">
      <c r="B4" s="257" t="s">
        <v>429</v>
      </c>
      <c r="C4" s="11"/>
      <c r="D4" s="9"/>
      <c r="E4" s="9"/>
      <c r="F4" s="8"/>
      <c r="G4" s="12"/>
      <c r="H4" s="12"/>
      <c r="I4" s="435" t="s">
        <v>58</v>
      </c>
      <c r="J4" s="436"/>
    </row>
    <row r="5" spans="1:22" ht="12.9" customHeight="1" thickBot="1" x14ac:dyDescent="0.25">
      <c r="B5" s="11" t="s">
        <v>430</v>
      </c>
      <c r="C5" s="11"/>
      <c r="D5" s="9"/>
      <c r="E5" s="9"/>
      <c r="F5" s="8"/>
      <c r="G5" s="12"/>
      <c r="H5" s="12"/>
      <c r="I5" s="437"/>
      <c r="J5" s="438"/>
    </row>
    <row r="6" spans="1:22" ht="12.9" customHeight="1" x14ac:dyDescent="0.2">
      <c r="B6" s="439" t="s">
        <v>460</v>
      </c>
      <c r="C6" s="440"/>
      <c r="D6" s="440"/>
      <c r="E6" s="440"/>
      <c r="F6" s="440"/>
      <c r="G6" s="440"/>
      <c r="H6" s="8"/>
    </row>
    <row r="7" spans="1:22" ht="12.9" customHeight="1" x14ac:dyDescent="0.2">
      <c r="B7" s="440"/>
      <c r="C7" s="440"/>
      <c r="D7" s="440"/>
      <c r="E7" s="440"/>
      <c r="F7" s="440"/>
      <c r="G7" s="440"/>
      <c r="H7" s="13" t="s">
        <v>11</v>
      </c>
      <c r="I7" s="343">
        <f>登録マスターデーター!L4</f>
        <v>44652</v>
      </c>
    </row>
    <row r="8" spans="1:22" ht="30" customHeight="1" thickBot="1" x14ac:dyDescent="0.25">
      <c r="B8" s="14" t="s">
        <v>12</v>
      </c>
      <c r="C8" s="468" t="s">
        <v>398</v>
      </c>
      <c r="D8" s="468"/>
      <c r="E8" s="468"/>
      <c r="F8" s="468"/>
      <c r="G8" s="468"/>
      <c r="H8" s="15"/>
      <c r="I8" s="16"/>
      <c r="K8" s="17" t="s">
        <v>14</v>
      </c>
    </row>
    <row r="9" spans="1:22" ht="24.9" customHeight="1" x14ac:dyDescent="0.2">
      <c r="B9" s="139" t="s">
        <v>15</v>
      </c>
      <c r="C9" s="43" t="s">
        <v>39</v>
      </c>
      <c r="D9" s="44" t="s">
        <v>16</v>
      </c>
      <c r="E9" s="124" t="s">
        <v>116</v>
      </c>
      <c r="F9" s="46" t="s">
        <v>17</v>
      </c>
      <c r="G9" s="46" t="s">
        <v>42</v>
      </c>
      <c r="H9" s="45" t="s">
        <v>43</v>
      </c>
      <c r="I9" s="46" t="s">
        <v>18</v>
      </c>
      <c r="J9" s="47" t="s">
        <v>19</v>
      </c>
      <c r="L9" s="123" t="s">
        <v>117</v>
      </c>
    </row>
    <row r="10" spans="1:22" ht="20.100000000000001" customHeight="1" x14ac:dyDescent="0.2">
      <c r="A10" s="3">
        <v>1</v>
      </c>
      <c r="B10" s="140"/>
      <c r="C10" s="125"/>
      <c r="D10" s="83" t="str">
        <f>IF(E10="","",VLOOKUP(E10,登録マスターデーター!$A$10:$J$92,10,FALSE))</f>
        <v/>
      </c>
      <c r="E10" s="35"/>
      <c r="F10" s="80" t="str">
        <f>IF(E10="","",VLOOKUP(E10,登録マスターデーター!$A$10:$J$92,2,FALSE))</f>
        <v/>
      </c>
      <c r="G10" s="81" t="str">
        <f>IF(E10="","",VLOOKUP(E10,登録マスターデーター!$A$10:$J$92,3,FALSE))</f>
        <v/>
      </c>
      <c r="H10" s="81" t="str">
        <f>IF(E10="","",LOOKUP(E10,登録マスターデーター!$A$10:$B$92,登録マスターデーター!$F$10:$F$92)&amp;" "&amp;LOOKUP(E10,登録マスターデーター!$A$10:$B$92,登録マスターデーター!$G$10:$G$92))</f>
        <v/>
      </c>
      <c r="I10" s="117" t="str">
        <f>IF(E10=""," ",VLOOKUP(E10,登録マスターデーター!$A$10:$J$92,9,FALSE))</f>
        <v xml:space="preserve"> </v>
      </c>
      <c r="J10" s="111" t="str">
        <f t="shared" ref="J10:J19" si="0">IF(I10=" ","",DATEDIF(I10,$I$7,"Y")&amp;"歳")</f>
        <v/>
      </c>
      <c r="L10" s="3">
        <f>登録マスターデーター!A10</f>
        <v>1</v>
      </c>
      <c r="M10" s="3" t="str">
        <f>登録マスターデーター!B10</f>
        <v xml:space="preserve"> </v>
      </c>
      <c r="O10" s="3">
        <f>登録マスターデーター!A36</f>
        <v>27</v>
      </c>
      <c r="P10" s="3" t="str">
        <f>登録マスターデーター!B36</f>
        <v xml:space="preserve"> </v>
      </c>
      <c r="R10" s="3">
        <f>登録マスターデーター!A70</f>
        <v>61</v>
      </c>
      <c r="S10" s="3" t="str">
        <f>登録マスターデーター!B70</f>
        <v xml:space="preserve"> </v>
      </c>
      <c r="U10" s="41">
        <f>登録マスターデーター!A105</f>
        <v>95</v>
      </c>
      <c r="V10" s="3" t="str">
        <f>登録マスターデーター!B105</f>
        <v xml:space="preserve"> </v>
      </c>
    </row>
    <row r="11" spans="1:22" ht="20.100000000000001" customHeight="1" x14ac:dyDescent="0.2">
      <c r="A11" s="3">
        <v>2</v>
      </c>
      <c r="B11" s="140"/>
      <c r="C11" s="125"/>
      <c r="D11" s="83" t="str">
        <f>IF(E11="","",VLOOKUP(E11,登録マスターデーター!$A$10:$J$92,10,FALSE))</f>
        <v/>
      </c>
      <c r="E11" s="35"/>
      <c r="F11" s="80" t="str">
        <f>IF(E11="","",VLOOKUP(E11,登録マスターデーター!$A$10:$J$92,2,FALSE))</f>
        <v/>
      </c>
      <c r="G11" s="81" t="str">
        <f>IF(E11="","",VLOOKUP(E11,登録マスターデーター!$A$10:$J$92,3,FALSE))</f>
        <v/>
      </c>
      <c r="H11" s="81" t="str">
        <f>IF(E11="","",LOOKUP(E11,登録マスターデーター!$A$10:$B$92,登録マスターデーター!$F$10:$F$92)&amp;" "&amp;LOOKUP(E11,登録マスターデーター!$A$10:$B$92,登録マスターデーター!$G$10:$G$92))</f>
        <v/>
      </c>
      <c r="I11" s="117" t="str">
        <f>IF(E11=""," ",VLOOKUP(E11,登録マスターデーター!$A$10:$J$92,9,FALSE))</f>
        <v xml:space="preserve"> </v>
      </c>
      <c r="J11" s="111" t="str">
        <f t="shared" si="0"/>
        <v/>
      </c>
      <c r="L11" s="3">
        <f>登録マスターデーター!A11</f>
        <v>2</v>
      </c>
      <c r="M11" s="3" t="str">
        <f>登録マスターデーター!B11</f>
        <v xml:space="preserve"> </v>
      </c>
      <c r="O11" s="3">
        <f>登録マスターデーター!A37</f>
        <v>28</v>
      </c>
      <c r="P11" s="3" t="str">
        <f>登録マスターデーター!B37</f>
        <v xml:space="preserve"> </v>
      </c>
      <c r="R11" s="3">
        <f>登録マスターデーター!A71</f>
        <v>62</v>
      </c>
      <c r="S11" s="3" t="str">
        <f>登録マスターデーター!B71</f>
        <v xml:space="preserve"> </v>
      </c>
      <c r="U11" s="41">
        <f>登録マスターデーター!A106</f>
        <v>96</v>
      </c>
      <c r="V11" s="3" t="str">
        <f>登録マスターデーター!B106</f>
        <v xml:space="preserve"> </v>
      </c>
    </row>
    <row r="12" spans="1:22" ht="20.100000000000001" customHeight="1" x14ac:dyDescent="0.2">
      <c r="A12" s="3">
        <v>3</v>
      </c>
      <c r="B12" s="140"/>
      <c r="C12" s="125"/>
      <c r="D12" s="83" t="str">
        <f>IF(E12="","",VLOOKUP(E12,登録マスターデーター!$A$10:$J$92,10,FALSE))</f>
        <v/>
      </c>
      <c r="E12" s="35"/>
      <c r="F12" s="80" t="str">
        <f>IF(E12="","",VLOOKUP(E12,登録マスターデーター!$A$10:$J$92,2,FALSE))</f>
        <v/>
      </c>
      <c r="G12" s="81" t="str">
        <f>IF(E12="","",VLOOKUP(E12,登録マスターデーター!$A$10:$J$92,3,FALSE))</f>
        <v/>
      </c>
      <c r="H12" s="81" t="str">
        <f>IF(E12="","",LOOKUP(E12,登録マスターデーター!$A$10:$B$92,登録マスターデーター!$F$10:$F$92)&amp;" "&amp;LOOKUP(E12,登録マスターデーター!$A$10:$B$92,登録マスターデーター!$G$10:$G$92))</f>
        <v/>
      </c>
      <c r="I12" s="117" t="str">
        <f>IF(E12=""," ",VLOOKUP(E12,登録マスターデーター!$A$10:$J$92,9,FALSE))</f>
        <v xml:space="preserve"> </v>
      </c>
      <c r="J12" s="111" t="str">
        <f t="shared" si="0"/>
        <v/>
      </c>
      <c r="L12" s="3">
        <f>登録マスターデーター!A12</f>
        <v>3</v>
      </c>
      <c r="M12" s="3" t="str">
        <f>登録マスターデーター!B12</f>
        <v xml:space="preserve"> </v>
      </c>
      <c r="O12" s="3">
        <f>登録マスターデーター!A38</f>
        <v>29</v>
      </c>
      <c r="P12" s="3" t="str">
        <f>登録マスターデーター!B38</f>
        <v xml:space="preserve"> </v>
      </c>
      <c r="R12" s="3">
        <f>登録マスターデーター!A72</f>
        <v>63</v>
      </c>
      <c r="S12" s="3" t="str">
        <f>登録マスターデーター!B72</f>
        <v xml:space="preserve"> </v>
      </c>
      <c r="U12" s="41">
        <f>登録マスターデーター!A107</f>
        <v>97</v>
      </c>
      <c r="V12" s="3" t="str">
        <f>登録マスターデーター!B107</f>
        <v xml:space="preserve"> </v>
      </c>
    </row>
    <row r="13" spans="1:22" ht="20.100000000000001" customHeight="1" x14ac:dyDescent="0.2">
      <c r="A13" s="3">
        <v>4</v>
      </c>
      <c r="B13" s="140"/>
      <c r="C13" s="125"/>
      <c r="D13" s="83" t="str">
        <f>IF(E13="","",VLOOKUP(E13,登録マスターデーター!$A$10:$J$92,10,FALSE))</f>
        <v/>
      </c>
      <c r="E13" s="35"/>
      <c r="F13" s="80" t="str">
        <f>IF(E13="","",VLOOKUP(E13,登録マスターデーター!$A$10:$J$92,2,FALSE))</f>
        <v/>
      </c>
      <c r="G13" s="81" t="str">
        <f>IF(E13="","",VLOOKUP(E13,登録マスターデーター!$A$10:$J$92,3,FALSE))</f>
        <v/>
      </c>
      <c r="H13" s="81" t="str">
        <f>IF(E13="","",LOOKUP(E13,登録マスターデーター!$A$10:$B$92,登録マスターデーター!$F$10:$F$92)&amp;" "&amp;LOOKUP(E13,登録マスターデーター!$A$10:$B$92,登録マスターデーター!$G$10:$G$92))</f>
        <v/>
      </c>
      <c r="I13" s="117" t="str">
        <f>IF(E13=""," ",VLOOKUP(E13,登録マスターデーター!$A$10:$J$92,9,FALSE))</f>
        <v xml:space="preserve"> </v>
      </c>
      <c r="J13" s="111" t="str">
        <f t="shared" si="0"/>
        <v/>
      </c>
      <c r="L13" s="3">
        <f>登録マスターデーター!A13</f>
        <v>4</v>
      </c>
      <c r="M13" s="3" t="str">
        <f>登録マスターデーター!B13</f>
        <v xml:space="preserve"> </v>
      </c>
      <c r="O13" s="3">
        <f>登録マスターデーター!A39</f>
        <v>30</v>
      </c>
      <c r="P13" s="3" t="str">
        <f>登録マスターデーター!B39</f>
        <v xml:space="preserve"> </v>
      </c>
      <c r="R13" s="3">
        <f>登録マスターデーター!A73</f>
        <v>64</v>
      </c>
      <c r="S13" s="3" t="str">
        <f>登録マスターデーター!B73</f>
        <v xml:space="preserve"> </v>
      </c>
      <c r="U13" s="41">
        <f>登録マスターデーター!A108</f>
        <v>98</v>
      </c>
      <c r="V13" s="3" t="str">
        <f>登録マスターデーター!B108</f>
        <v xml:space="preserve"> </v>
      </c>
    </row>
    <row r="14" spans="1:22" ht="20.100000000000001" customHeight="1" x14ac:dyDescent="0.2">
      <c r="A14" s="3">
        <v>5</v>
      </c>
      <c r="B14" s="140"/>
      <c r="C14" s="125"/>
      <c r="D14" s="83" t="str">
        <f>IF(E14="","",VLOOKUP(E14,登録マスターデーター!$A$10:$J$92,10,FALSE))</f>
        <v/>
      </c>
      <c r="E14" s="35"/>
      <c r="F14" s="80" t="str">
        <f>IF(E14="","",VLOOKUP(E14,登録マスターデーター!$A$10:$J$92,2,FALSE))</f>
        <v/>
      </c>
      <c r="G14" s="81" t="str">
        <f>IF(E14="","",VLOOKUP(E14,登録マスターデーター!$A$10:$J$92,3,FALSE))</f>
        <v/>
      </c>
      <c r="H14" s="81" t="str">
        <f>IF(E14="","",LOOKUP(E14,登録マスターデーター!$A$10:$B$92,登録マスターデーター!$F$10:$F$92)&amp;" "&amp;LOOKUP(E14,登録マスターデーター!$A$10:$B$92,登録マスターデーター!$G$10:$G$92))</f>
        <v/>
      </c>
      <c r="I14" s="117" t="str">
        <f>IF(E14=""," ",VLOOKUP(E14,登録マスターデーター!$A$10:$J$92,9,FALSE))</f>
        <v xml:space="preserve"> </v>
      </c>
      <c r="J14" s="111" t="str">
        <f t="shared" si="0"/>
        <v/>
      </c>
      <c r="L14" s="3">
        <f>登録マスターデーター!A14</f>
        <v>5</v>
      </c>
      <c r="M14" s="3" t="str">
        <f>登録マスターデーター!B14</f>
        <v xml:space="preserve"> </v>
      </c>
      <c r="O14" s="3">
        <f>登録マスターデーター!A40</f>
        <v>31</v>
      </c>
      <c r="P14" s="3" t="str">
        <f>登録マスターデーター!B40</f>
        <v xml:space="preserve"> </v>
      </c>
      <c r="R14" s="3">
        <f>登録マスターデーター!A74</f>
        <v>65</v>
      </c>
      <c r="S14" s="3" t="str">
        <f>登録マスターデーター!B74</f>
        <v xml:space="preserve"> </v>
      </c>
      <c r="U14" s="41">
        <f>登録マスターデーター!A109</f>
        <v>99</v>
      </c>
      <c r="V14" s="3" t="str">
        <f>登録マスターデーター!B109</f>
        <v xml:space="preserve"> </v>
      </c>
    </row>
    <row r="15" spans="1:22" ht="20.100000000000001" customHeight="1" x14ac:dyDescent="0.2">
      <c r="A15" s="3">
        <v>6</v>
      </c>
      <c r="B15" s="140"/>
      <c r="C15" s="125"/>
      <c r="D15" s="83" t="str">
        <f>IF(E15="","",VLOOKUP(E15,登録マスターデーター!$A$10:$J$92,10,FALSE))</f>
        <v/>
      </c>
      <c r="E15" s="35"/>
      <c r="F15" s="80" t="str">
        <f>IF(E15="","",VLOOKUP(E15,登録マスターデーター!$A$10:$J$92,2,FALSE))</f>
        <v/>
      </c>
      <c r="G15" s="81" t="str">
        <f>IF(E15="","",VLOOKUP(E15,登録マスターデーター!$A$10:$J$92,3,FALSE))</f>
        <v/>
      </c>
      <c r="H15" s="81" t="str">
        <f>IF(E15="","",LOOKUP(E15,登録マスターデーター!$A$10:$B$92,登録マスターデーター!$F$10:$F$92)&amp;" "&amp;LOOKUP(E15,登録マスターデーター!$A$10:$B$92,登録マスターデーター!$G$10:$G$92))</f>
        <v/>
      </c>
      <c r="I15" s="117" t="str">
        <f>IF(E15=""," ",VLOOKUP(E15,登録マスターデーター!$A$10:$J$92,9,FALSE))</f>
        <v xml:space="preserve"> </v>
      </c>
      <c r="J15" s="111" t="str">
        <f t="shared" si="0"/>
        <v/>
      </c>
      <c r="L15" s="3">
        <f>登録マスターデーター!A15</f>
        <v>6</v>
      </c>
      <c r="M15" s="3" t="str">
        <f>登録マスターデーター!B15</f>
        <v xml:space="preserve"> </v>
      </c>
      <c r="O15" s="3">
        <f>登録マスターデーター!A41</f>
        <v>32</v>
      </c>
      <c r="P15" s="3" t="str">
        <f>登録マスターデーター!B41</f>
        <v xml:space="preserve"> </v>
      </c>
      <c r="R15" s="3">
        <f>登録マスターデーター!A75</f>
        <v>66</v>
      </c>
      <c r="S15" s="3" t="str">
        <f>登録マスターデーター!B75</f>
        <v xml:space="preserve"> </v>
      </c>
      <c r="U15" s="41">
        <f>登録マスターデーター!A110</f>
        <v>100</v>
      </c>
      <c r="V15" s="3" t="str">
        <f>登録マスターデーター!B110</f>
        <v xml:space="preserve"> </v>
      </c>
    </row>
    <row r="16" spans="1:22" ht="20.100000000000001" customHeight="1" x14ac:dyDescent="0.2">
      <c r="A16" s="3">
        <v>7</v>
      </c>
      <c r="B16" s="140"/>
      <c r="C16" s="125"/>
      <c r="D16" s="83" t="str">
        <f>IF(E16="","",VLOOKUP(E16,登録マスターデーター!$A$10:$J$92,10,FALSE))</f>
        <v/>
      </c>
      <c r="E16" s="35"/>
      <c r="F16" s="80" t="str">
        <f>IF(E16="","",VLOOKUP(E16,登録マスターデーター!$A$10:$J$92,2,FALSE))</f>
        <v/>
      </c>
      <c r="G16" s="81" t="str">
        <f>IF(E16="","",VLOOKUP(E16,登録マスターデーター!$A$10:$J$92,3,FALSE))</f>
        <v/>
      </c>
      <c r="H16" s="81" t="str">
        <f>IF(E16="","",LOOKUP(E16,登録マスターデーター!$A$10:$B$92,登録マスターデーター!$F$10:$F$92)&amp;" "&amp;LOOKUP(E16,登録マスターデーター!$A$10:$B$92,登録マスターデーター!$G$10:$G$92))</f>
        <v/>
      </c>
      <c r="I16" s="117" t="str">
        <f>IF(E16=""," ",VLOOKUP(E16,登録マスターデーター!$A$10:$J$92,9,FALSE))</f>
        <v xml:space="preserve"> </v>
      </c>
      <c r="J16" s="111" t="str">
        <f t="shared" si="0"/>
        <v/>
      </c>
      <c r="L16" s="3">
        <f>登録マスターデーター!A16</f>
        <v>7</v>
      </c>
      <c r="M16" s="3" t="str">
        <f>登録マスターデーター!B16</f>
        <v xml:space="preserve"> </v>
      </c>
      <c r="O16" s="3">
        <f>登録マスターデーター!A42</f>
        <v>33</v>
      </c>
      <c r="P16" s="3" t="str">
        <f>登録マスターデーター!B42</f>
        <v xml:space="preserve"> </v>
      </c>
      <c r="R16" s="3">
        <f>登録マスターデーター!A76</f>
        <v>67</v>
      </c>
      <c r="S16" s="3" t="str">
        <f>登録マスターデーター!B76</f>
        <v xml:space="preserve"> </v>
      </c>
      <c r="U16" s="41">
        <f>登録マスターデーター!A111</f>
        <v>101</v>
      </c>
      <c r="V16" s="3" t="str">
        <f>登録マスターデーター!B111</f>
        <v xml:space="preserve"> </v>
      </c>
    </row>
    <row r="17" spans="1:22" ht="20.100000000000001" customHeight="1" x14ac:dyDescent="0.2">
      <c r="A17" s="3">
        <v>8</v>
      </c>
      <c r="B17" s="140"/>
      <c r="C17" s="125"/>
      <c r="D17" s="83" t="str">
        <f>IF(E17="","",VLOOKUP(E17,登録マスターデーター!$A$10:$J$92,10,FALSE))</f>
        <v/>
      </c>
      <c r="E17" s="35"/>
      <c r="F17" s="80" t="str">
        <f>IF(E17="","",VLOOKUP(E17,登録マスターデーター!$A$10:$J$92,2,FALSE))</f>
        <v/>
      </c>
      <c r="G17" s="81" t="str">
        <f>IF(E17="","",VLOOKUP(E17,登録マスターデーター!$A$10:$J$92,3,FALSE))</f>
        <v/>
      </c>
      <c r="H17" s="81" t="str">
        <f>IF(E17="","",LOOKUP(E17,登録マスターデーター!$A$10:$B$92,登録マスターデーター!$F$10:$F$92)&amp;" "&amp;LOOKUP(E17,登録マスターデーター!$A$10:$B$92,登録マスターデーター!$G$10:$G$92))</f>
        <v/>
      </c>
      <c r="I17" s="117" t="str">
        <f>IF(E17=""," ",VLOOKUP(E17,登録マスターデーター!$A$10:$J$92,9,FALSE))</f>
        <v xml:space="preserve"> </v>
      </c>
      <c r="J17" s="111" t="str">
        <f t="shared" si="0"/>
        <v/>
      </c>
      <c r="L17" s="3">
        <f>登録マスターデーター!A17</f>
        <v>8</v>
      </c>
      <c r="M17" s="3" t="str">
        <f>登録マスターデーター!B17</f>
        <v xml:space="preserve"> </v>
      </c>
      <c r="O17" s="3">
        <f>登録マスターデーター!A43</f>
        <v>34</v>
      </c>
      <c r="P17" s="3" t="str">
        <f>登録マスターデーター!B43</f>
        <v xml:space="preserve"> </v>
      </c>
      <c r="R17" s="3">
        <f>登録マスターデーター!A77</f>
        <v>68</v>
      </c>
      <c r="S17" s="3" t="str">
        <f>登録マスターデーター!B77</f>
        <v xml:space="preserve"> </v>
      </c>
      <c r="U17" s="41">
        <f>登録マスターデーター!A112</f>
        <v>102</v>
      </c>
      <c r="V17" s="3" t="str">
        <f>登録マスターデーター!B112</f>
        <v xml:space="preserve"> </v>
      </c>
    </row>
    <row r="18" spans="1:22" ht="20.100000000000001" customHeight="1" x14ac:dyDescent="0.2">
      <c r="A18" s="3">
        <v>9</v>
      </c>
      <c r="B18" s="140"/>
      <c r="C18" s="125"/>
      <c r="D18" s="83" t="str">
        <f>IF(E18="","",VLOOKUP(E18,登録マスターデーター!$A$10:$J$92,10,FALSE))</f>
        <v/>
      </c>
      <c r="E18" s="35"/>
      <c r="F18" s="80" t="str">
        <f>IF(E18="","",VLOOKUP(E18,登録マスターデーター!$A$10:$J$92,2,FALSE))</f>
        <v/>
      </c>
      <c r="G18" s="81" t="str">
        <f>IF(E18="","",VLOOKUP(E18,登録マスターデーター!$A$10:$J$92,3,FALSE))</f>
        <v/>
      </c>
      <c r="H18" s="81" t="str">
        <f>IF(E18="","",LOOKUP(E18,登録マスターデーター!$A$10:$B$92,登録マスターデーター!$F$10:$F$92)&amp;" "&amp;LOOKUP(E18,登録マスターデーター!$A$10:$B$92,登録マスターデーター!$G$10:$G$92))</f>
        <v/>
      </c>
      <c r="I18" s="117" t="str">
        <f>IF(E18=""," ",VLOOKUP(E18,登録マスターデーター!$A$10:$J$92,9,FALSE))</f>
        <v xml:space="preserve"> </v>
      </c>
      <c r="J18" s="111" t="str">
        <f t="shared" si="0"/>
        <v/>
      </c>
      <c r="L18" s="3">
        <f>登録マスターデーター!A18</f>
        <v>9</v>
      </c>
      <c r="M18" s="3" t="str">
        <f>登録マスターデーター!B18</f>
        <v xml:space="preserve"> </v>
      </c>
      <c r="O18" s="3">
        <f>登録マスターデーター!A44</f>
        <v>35</v>
      </c>
      <c r="P18" s="3" t="str">
        <f>登録マスターデーター!B44</f>
        <v xml:space="preserve"> </v>
      </c>
      <c r="R18" s="3">
        <f>登録マスターデーター!A78</f>
        <v>69</v>
      </c>
      <c r="S18" s="3" t="str">
        <f>登録マスターデーター!B78</f>
        <v xml:space="preserve"> </v>
      </c>
      <c r="U18" s="41">
        <f>登録マスターデーター!A113</f>
        <v>103</v>
      </c>
      <c r="V18" s="3" t="str">
        <f>登録マスターデーター!B113</f>
        <v xml:space="preserve"> </v>
      </c>
    </row>
    <row r="19" spans="1:22" ht="20.100000000000001" customHeight="1" x14ac:dyDescent="0.2">
      <c r="A19" s="3">
        <v>10</v>
      </c>
      <c r="B19" s="140"/>
      <c r="C19" s="125"/>
      <c r="D19" s="83" t="str">
        <f>IF(E19="","",VLOOKUP(E19,登録マスターデーター!$A$10:$J$92,10,FALSE))</f>
        <v/>
      </c>
      <c r="E19" s="35"/>
      <c r="F19" s="80" t="str">
        <f>IF(E19="","",VLOOKUP(E19,登録マスターデーター!$A$10:$J$92,2,FALSE))</f>
        <v/>
      </c>
      <c r="G19" s="81" t="str">
        <f>IF(E19="","",VLOOKUP(E19,登録マスターデーター!$A$10:$J$92,3,FALSE))</f>
        <v/>
      </c>
      <c r="H19" s="81" t="str">
        <f>IF(E19="","",LOOKUP(E19,登録マスターデーター!$A$10:$B$92,登録マスターデーター!$F$10:$F$92)&amp;" "&amp;LOOKUP(E19,登録マスターデーター!$A$10:$B$92,登録マスターデーター!$G$10:$G$92))</f>
        <v/>
      </c>
      <c r="I19" s="117" t="str">
        <f>IF(E19=""," ",VLOOKUP(E19,登録マスターデーター!$A$10:$J$92,9,FALSE))</f>
        <v xml:space="preserve"> </v>
      </c>
      <c r="J19" s="111" t="str">
        <f t="shared" si="0"/>
        <v/>
      </c>
      <c r="L19" s="3">
        <f>登録マスターデーター!A19</f>
        <v>10</v>
      </c>
      <c r="M19" s="3" t="str">
        <f>登録マスターデーター!B19</f>
        <v xml:space="preserve"> </v>
      </c>
      <c r="O19" s="3">
        <f>登録マスターデーター!A45</f>
        <v>36</v>
      </c>
      <c r="P19" s="3" t="str">
        <f>登録マスターデーター!B45</f>
        <v xml:space="preserve"> </v>
      </c>
      <c r="R19" s="41">
        <f>登録マスターデーター!A80</f>
        <v>70</v>
      </c>
      <c r="S19" s="3" t="str">
        <f>登録マスターデーター!B80</f>
        <v xml:space="preserve"> </v>
      </c>
      <c r="U19" s="41">
        <f>登録マスターデーター!A114</f>
        <v>104</v>
      </c>
      <c r="V19" s="3" t="str">
        <f>登録マスターデーター!B114</f>
        <v xml:space="preserve"> </v>
      </c>
    </row>
    <row r="20" spans="1:22" ht="20.25" customHeight="1" x14ac:dyDescent="0.2">
      <c r="B20" s="49" t="s">
        <v>20</v>
      </c>
      <c r="C20" s="469" t="s">
        <v>459</v>
      </c>
      <c r="D20" s="469"/>
      <c r="E20" s="469"/>
      <c r="F20" s="469"/>
      <c r="G20" s="469"/>
      <c r="H20" s="469"/>
      <c r="I20" s="469"/>
      <c r="J20" s="470"/>
      <c r="L20" s="3">
        <f>登録マスターデーター!A20</f>
        <v>11</v>
      </c>
      <c r="M20" s="3" t="str">
        <f>登録マスターデーター!B20</f>
        <v xml:space="preserve"> </v>
      </c>
      <c r="O20" s="3">
        <f>登録マスターデーター!A46</f>
        <v>37</v>
      </c>
      <c r="P20" s="3" t="str">
        <f>登録マスターデーター!B46</f>
        <v xml:space="preserve"> </v>
      </c>
      <c r="R20" s="41">
        <f>登録マスターデーター!A81</f>
        <v>71</v>
      </c>
      <c r="S20" s="3" t="str">
        <f>登録マスターデーター!B81</f>
        <v xml:space="preserve"> </v>
      </c>
      <c r="U20" s="41">
        <f>登録マスターデーター!A115</f>
        <v>105</v>
      </c>
      <c r="V20" s="3" t="str">
        <f>登録マスターデーター!B115</f>
        <v xml:space="preserve"> </v>
      </c>
    </row>
    <row r="21" spans="1:22" ht="24.9" customHeight="1" x14ac:dyDescent="0.2">
      <c r="B21" s="183" t="s">
        <v>15</v>
      </c>
      <c r="C21" s="182" t="s">
        <v>39</v>
      </c>
      <c r="D21" s="18" t="s">
        <v>16</v>
      </c>
      <c r="E21" s="126" t="s">
        <v>116</v>
      </c>
      <c r="F21" s="20" t="s">
        <v>17</v>
      </c>
      <c r="G21" s="20" t="s">
        <v>42</v>
      </c>
      <c r="H21" s="19" t="s">
        <v>21</v>
      </c>
      <c r="I21" s="20" t="s">
        <v>18</v>
      </c>
      <c r="J21" s="50" t="s">
        <v>19</v>
      </c>
      <c r="L21" s="3">
        <f>登録マスターデーター!A21</f>
        <v>12</v>
      </c>
      <c r="M21" s="3" t="str">
        <f>登録マスターデーター!B21</f>
        <v xml:space="preserve"> </v>
      </c>
      <c r="O21" s="3">
        <f>登録マスターデーター!A47</f>
        <v>38</v>
      </c>
      <c r="P21" s="3" t="str">
        <f>登録マスターデーター!B47</f>
        <v xml:space="preserve"> </v>
      </c>
      <c r="R21" s="41">
        <f>登録マスターデーター!A82</f>
        <v>72</v>
      </c>
      <c r="S21" s="3" t="str">
        <f>登録マスターデーター!B82</f>
        <v xml:space="preserve"> </v>
      </c>
      <c r="U21" s="41">
        <f>登録マスターデーター!A116</f>
        <v>106</v>
      </c>
      <c r="V21" s="3" t="str">
        <f>登録マスターデーター!B116</f>
        <v xml:space="preserve"> </v>
      </c>
    </row>
    <row r="22" spans="1:22" ht="20.100000000000001" customHeight="1" x14ac:dyDescent="0.2">
      <c r="A22" s="453">
        <v>1</v>
      </c>
      <c r="B22" s="463"/>
      <c r="C22" s="464"/>
      <c r="D22" s="92" t="str">
        <f>IF(E22="","",VLOOKUP(E22,登録マスターデーター!$A$10:$K$125,10,FALSE))</f>
        <v/>
      </c>
      <c r="E22" s="142"/>
      <c r="F22" s="91" t="str">
        <f>IF(E22="","",VLOOKUP(E22,登録マスターデーター!$A$10:$K$125,2,FALSE))</f>
        <v/>
      </c>
      <c r="G22" s="91" t="str">
        <f>IF(E22="","",VLOOKUP(E22,登録マスターデーター!$A$10:$K$125,3,FALSE))</f>
        <v/>
      </c>
      <c r="H22" s="91" t="str">
        <f>IF(E22="","",LOOKUP(E22,登録マスターデーター!$A$10:$B$125,登録マスターデーター!$F$10:$F$125)&amp;" "&amp;LOOKUP(E22,登録マスターデーター!$A$10:$B$125,登録マスターデーター!$G$10:$G$125))</f>
        <v/>
      </c>
      <c r="I22" s="118" t="str">
        <f>IF(E22=""," ",VLOOKUP(E22,登録マスターデーター!$A$10:$K$125,9,FALSE))</f>
        <v xml:space="preserve"> </v>
      </c>
      <c r="J22" s="147" t="str">
        <f t="shared" ref="J22:J43" si="1">IF(I22=" ","",DATEDIF(I22,$I$7,"Y")&amp;"歳")</f>
        <v/>
      </c>
      <c r="K22" s="42"/>
      <c r="L22" s="3">
        <f>登録マスターデーター!A22</f>
        <v>13</v>
      </c>
      <c r="M22" s="3" t="str">
        <f>登録マスターデーター!B22</f>
        <v xml:space="preserve"> </v>
      </c>
      <c r="O22" s="3">
        <f>登録マスターデーター!A48</f>
        <v>39</v>
      </c>
      <c r="P22" s="3" t="str">
        <f>登録マスターデーター!B48</f>
        <v xml:space="preserve"> </v>
      </c>
      <c r="R22" s="41">
        <f>登録マスターデーター!A83</f>
        <v>73</v>
      </c>
      <c r="S22" s="3" t="str">
        <f>登録マスターデーター!B83</f>
        <v xml:space="preserve"> </v>
      </c>
      <c r="U22" s="41">
        <f>登録マスターデーター!A117</f>
        <v>107</v>
      </c>
      <c r="V22" s="3" t="str">
        <f>登録マスターデーター!B117</f>
        <v xml:space="preserve"> </v>
      </c>
    </row>
    <row r="23" spans="1:22" ht="20.100000000000001" customHeight="1" x14ac:dyDescent="0.2">
      <c r="A23" s="453"/>
      <c r="B23" s="463"/>
      <c r="C23" s="465"/>
      <c r="D23" s="90" t="str">
        <f>IF(E23="","",VLOOKUP(E23,登録マスターデーター!$A$10:$K$125,10,FALSE))</f>
        <v/>
      </c>
      <c r="E23" s="143"/>
      <c r="F23" s="93" t="str">
        <f>IF(E23="","",VLOOKUP(E23,登録マスターデーター!$A$10:$K$125,2,FALSE))</f>
        <v/>
      </c>
      <c r="G23" s="93" t="str">
        <f>IF(E23="","",VLOOKUP(E23,登録マスターデーター!$A$10:$K$125,3,FALSE))</f>
        <v/>
      </c>
      <c r="H23" s="93" t="str">
        <f>IF(E23="","",LOOKUP(E23,登録マスターデーター!$A$10:$B$125,登録マスターデーター!$F$10:$F$125)&amp;" "&amp;LOOKUP(E23,登録マスターデーター!$A$10:$B$125,登録マスターデーター!$G$10:$G$125))</f>
        <v/>
      </c>
      <c r="I23" s="119" t="str">
        <f>IF(E23=""," ",VLOOKUP(E23,登録マスターデーター!$A$10:$K$125,9,FALSE))</f>
        <v xml:space="preserve"> </v>
      </c>
      <c r="J23" s="148" t="str">
        <f t="shared" si="1"/>
        <v/>
      </c>
      <c r="K23" s="42"/>
      <c r="L23" s="3">
        <f>登録マスターデーター!A23</f>
        <v>14</v>
      </c>
      <c r="M23" s="3" t="str">
        <f>登録マスターデーター!B23</f>
        <v xml:space="preserve"> </v>
      </c>
      <c r="O23" s="3">
        <f>登録マスターデーター!A49</f>
        <v>40</v>
      </c>
      <c r="P23" s="3" t="str">
        <f>登録マスターデーター!B49</f>
        <v xml:space="preserve"> </v>
      </c>
      <c r="R23" s="41">
        <f>登録マスターデーター!A84</f>
        <v>74</v>
      </c>
      <c r="S23" s="3" t="str">
        <f>登録マスターデーター!B84</f>
        <v xml:space="preserve"> </v>
      </c>
      <c r="U23" s="41">
        <f>登録マスターデーター!A118</f>
        <v>108</v>
      </c>
      <c r="V23" s="3" t="str">
        <f>登録マスターデーター!B118</f>
        <v xml:space="preserve"> </v>
      </c>
    </row>
    <row r="24" spans="1:22" ht="20.100000000000001" customHeight="1" x14ac:dyDescent="0.2">
      <c r="A24" s="453">
        <v>2</v>
      </c>
      <c r="B24" s="463"/>
      <c r="C24" s="464"/>
      <c r="D24" s="92" t="str">
        <f>IF(E24="","",VLOOKUP(E24,登録マスターデーター!$A$10:$K$125,10,FALSE))</f>
        <v/>
      </c>
      <c r="E24" s="142"/>
      <c r="F24" s="91" t="str">
        <f>IF(E24="","",VLOOKUP(E24,登録マスターデーター!$A$10:$K$125,2,FALSE))</f>
        <v/>
      </c>
      <c r="G24" s="91" t="str">
        <f>IF(E24="","",VLOOKUP(E24,登録マスターデーター!$A$10:$K$125,3,FALSE))</f>
        <v/>
      </c>
      <c r="H24" s="91" t="str">
        <f>IF(E24="","",LOOKUP(E24,登録マスターデーター!$A$10:$B$125,登録マスターデーター!$F$10:$F$125)&amp;" "&amp;LOOKUP(E24,登録マスターデーター!$A$10:$B$125,登録マスターデーター!$G$10:$G$125))</f>
        <v/>
      </c>
      <c r="I24" s="118" t="str">
        <f>IF(E24=""," ",VLOOKUP(E24,登録マスターデーター!$A$10:$K$125,9,FALSE))</f>
        <v xml:space="preserve"> </v>
      </c>
      <c r="J24" s="107" t="str">
        <f t="shared" si="1"/>
        <v/>
      </c>
      <c r="K24" s="42"/>
      <c r="L24" s="3">
        <f>登録マスターデーター!A24</f>
        <v>15</v>
      </c>
      <c r="M24" s="3" t="str">
        <f>登録マスターデーター!B24</f>
        <v xml:space="preserve"> </v>
      </c>
      <c r="O24" s="3">
        <f>登録マスターデーター!A50</f>
        <v>41</v>
      </c>
      <c r="P24" s="3" t="str">
        <f>登録マスターデーター!B50</f>
        <v xml:space="preserve"> </v>
      </c>
      <c r="R24" s="41">
        <f>登録マスターデーター!A85</f>
        <v>75</v>
      </c>
      <c r="S24" s="3" t="str">
        <f>登録マスターデーター!B85</f>
        <v xml:space="preserve"> </v>
      </c>
      <c r="U24" s="41">
        <f>登録マスターデーター!A119</f>
        <v>109</v>
      </c>
      <c r="V24" s="3" t="str">
        <f>登録マスターデーター!B119</f>
        <v xml:space="preserve"> </v>
      </c>
    </row>
    <row r="25" spans="1:22" ht="20.100000000000001" customHeight="1" x14ac:dyDescent="0.2">
      <c r="A25" s="453"/>
      <c r="B25" s="463"/>
      <c r="C25" s="465"/>
      <c r="D25" s="90" t="str">
        <f>IF(E25="","",VLOOKUP(E25,登録マスターデーター!$A$10:$K$125,10,FALSE))</f>
        <v/>
      </c>
      <c r="E25" s="143"/>
      <c r="F25" s="93" t="str">
        <f>IF(E25="","",VLOOKUP(E25,登録マスターデーター!$A$10:$K$125,2,FALSE))</f>
        <v/>
      </c>
      <c r="G25" s="93" t="str">
        <f>IF(E25="","",VLOOKUP(E25,登録マスターデーター!$A$10:$K$125,3,FALSE))</f>
        <v/>
      </c>
      <c r="H25" s="93" t="str">
        <f>IF(E25="","",LOOKUP(E25,登録マスターデーター!$A$10:$B$125,登録マスターデーター!$F$10:$F$125)&amp;" "&amp;LOOKUP(E25,登録マスターデーター!$A$10:$B$125,登録マスターデーター!$G$10:$G$125))</f>
        <v/>
      </c>
      <c r="I25" s="152" t="str">
        <f>IF(E25=""," ",VLOOKUP(E25,登録マスターデーター!$A$10:$K$125,9,FALSE))</f>
        <v xml:space="preserve"> </v>
      </c>
      <c r="J25" s="112" t="str">
        <f t="shared" si="1"/>
        <v/>
      </c>
      <c r="L25" s="3">
        <f>登録マスターデーター!A25</f>
        <v>16</v>
      </c>
      <c r="M25" s="3" t="str">
        <f>登録マスターデーター!B25</f>
        <v xml:space="preserve"> </v>
      </c>
      <c r="O25" s="3">
        <f>登録マスターデーター!A51</f>
        <v>42</v>
      </c>
      <c r="P25" s="3" t="str">
        <f>登録マスターデーター!B51</f>
        <v xml:space="preserve"> </v>
      </c>
      <c r="R25" s="41">
        <f>登録マスターデーター!A86</f>
        <v>76</v>
      </c>
      <c r="S25" s="3" t="str">
        <f>登録マスターデーター!B86</f>
        <v xml:space="preserve"> </v>
      </c>
      <c r="U25" s="41">
        <f>登録マスターデーター!A120</f>
        <v>110</v>
      </c>
      <c r="V25" s="3" t="str">
        <f>登録マスターデーター!B120</f>
        <v xml:space="preserve"> </v>
      </c>
    </row>
    <row r="26" spans="1:22" ht="20.100000000000001" customHeight="1" x14ac:dyDescent="0.2">
      <c r="A26" s="453">
        <v>3</v>
      </c>
      <c r="B26" s="463"/>
      <c r="C26" s="464"/>
      <c r="D26" s="92" t="str">
        <f>IF(E26="","",VLOOKUP(E26,登録マスターデーター!$A$10:$K$125,10,FALSE))</f>
        <v/>
      </c>
      <c r="E26" s="142"/>
      <c r="F26" s="91" t="str">
        <f>IF(E26="","",VLOOKUP(E26,登録マスターデーター!$A$10:$K$125,2,FALSE))</f>
        <v/>
      </c>
      <c r="G26" s="91" t="str">
        <f>IF(E26="","",VLOOKUP(E26,登録マスターデーター!$A$10:$K$125,3,FALSE))</f>
        <v/>
      </c>
      <c r="H26" s="91" t="str">
        <f>IF(E26="","",LOOKUP(E26,登録マスターデーター!$A$10:$B$125,登録マスターデーター!$F$10:$F$125)&amp;" "&amp;LOOKUP(E26,登録マスターデーター!$A$10:$B$125,登録マスターデーター!$G$10:$G$125))</f>
        <v/>
      </c>
      <c r="I26" s="118" t="str">
        <f>IF(E26=""," ",VLOOKUP(E26,登録マスターデーター!$A$10:$K$125,9,FALSE))</f>
        <v xml:space="preserve"> </v>
      </c>
      <c r="J26" s="147" t="str">
        <f t="shared" si="1"/>
        <v/>
      </c>
      <c r="L26" s="3">
        <f>登録マスターデーター!A26</f>
        <v>17</v>
      </c>
      <c r="M26" s="3" t="str">
        <f>登録マスターデーター!B26</f>
        <v xml:space="preserve"> </v>
      </c>
      <c r="O26" s="3">
        <f>登録マスターデーター!A52</f>
        <v>43</v>
      </c>
      <c r="P26" s="3" t="str">
        <f>登録マスターデーター!B52</f>
        <v xml:space="preserve"> </v>
      </c>
      <c r="R26" s="41">
        <f>登録マスターデーター!A87</f>
        <v>77</v>
      </c>
      <c r="S26" s="3" t="str">
        <f>登録マスターデーター!B87</f>
        <v xml:space="preserve"> </v>
      </c>
      <c r="U26" s="41">
        <f>登録マスターデーター!A121</f>
        <v>111</v>
      </c>
      <c r="V26" s="3" t="str">
        <f>登録マスターデーター!B121</f>
        <v xml:space="preserve"> </v>
      </c>
    </row>
    <row r="27" spans="1:22" ht="20.100000000000001" customHeight="1" x14ac:dyDescent="0.2">
      <c r="A27" s="453"/>
      <c r="B27" s="463"/>
      <c r="C27" s="465"/>
      <c r="D27" s="90" t="str">
        <f>IF(E27="","",VLOOKUP(E27,登録マスターデーター!$A$10:$K$125,10,FALSE))</f>
        <v/>
      </c>
      <c r="E27" s="143"/>
      <c r="F27" s="93" t="str">
        <f>IF(E27="","",VLOOKUP(E27,登録マスターデーター!$A$10:$K$125,2,FALSE))</f>
        <v/>
      </c>
      <c r="G27" s="93" t="str">
        <f>IF(E27="","",VLOOKUP(E27,登録マスターデーター!$A$10:$K$125,3,FALSE))</f>
        <v/>
      </c>
      <c r="H27" s="93" t="str">
        <f>IF(E27="","",LOOKUP(E27,登録マスターデーター!$A$10:$B$125,登録マスターデーター!$F$10:$F$125)&amp;" "&amp;LOOKUP(E27,登録マスターデーター!$A$10:$B$125,登録マスターデーター!$G$10:$G$125))</f>
        <v/>
      </c>
      <c r="I27" s="119" t="str">
        <f>IF(E27=""," ",VLOOKUP(E27,登録マスターデーター!$A$10:$K$125,9,FALSE))</f>
        <v xml:space="preserve"> </v>
      </c>
      <c r="J27" s="148" t="str">
        <f t="shared" si="1"/>
        <v/>
      </c>
      <c r="L27" s="3">
        <f>登録マスターデーター!A27</f>
        <v>18</v>
      </c>
      <c r="M27" s="3" t="str">
        <f>登録マスターデーター!B27</f>
        <v xml:space="preserve"> </v>
      </c>
      <c r="O27" s="3">
        <f>登録マスターデーター!A53</f>
        <v>44</v>
      </c>
      <c r="P27" s="3" t="str">
        <f>登録マスターデーター!B53</f>
        <v xml:space="preserve"> </v>
      </c>
      <c r="R27" s="41">
        <f>登録マスターデーター!A88</f>
        <v>78</v>
      </c>
      <c r="S27" s="3" t="str">
        <f>登録マスターデーター!B88</f>
        <v xml:space="preserve"> </v>
      </c>
      <c r="U27" s="41">
        <f>登録マスターデーター!A122</f>
        <v>112</v>
      </c>
      <c r="V27" s="3" t="str">
        <f>登録マスターデーター!B122</f>
        <v xml:space="preserve"> </v>
      </c>
    </row>
    <row r="28" spans="1:22" ht="20.100000000000001" customHeight="1" x14ac:dyDescent="0.2">
      <c r="A28" s="453">
        <v>4</v>
      </c>
      <c r="B28" s="463"/>
      <c r="C28" s="464"/>
      <c r="D28" s="92" t="str">
        <f>IF(E28="","",VLOOKUP(E28,登録マスターデーター!$A$10:$K$125,10,FALSE))</f>
        <v/>
      </c>
      <c r="E28" s="142"/>
      <c r="F28" s="91" t="str">
        <f>IF(E28="","",VLOOKUP(E28,登録マスターデーター!$A$10:$K$125,2,FALSE))</f>
        <v/>
      </c>
      <c r="G28" s="91" t="str">
        <f>IF(E28="","",VLOOKUP(E28,登録マスターデーター!$A$10:$K$125,3,FALSE))</f>
        <v/>
      </c>
      <c r="H28" s="91" t="str">
        <f>IF(E28="","",LOOKUP(E28,登録マスターデーター!$A$10:$B$125,登録マスターデーター!$F$10:$F$125)&amp;" "&amp;LOOKUP(E28,登録マスターデーター!$A$10:$B$125,登録マスターデーター!$G$10:$G$125))</f>
        <v/>
      </c>
      <c r="I28" s="118" t="str">
        <f>IF(E28=""," ",VLOOKUP(E28,登録マスターデーター!$A$10:$K$125,9,FALSE))</f>
        <v xml:space="preserve"> </v>
      </c>
      <c r="J28" s="147" t="str">
        <f t="shared" si="1"/>
        <v/>
      </c>
      <c r="L28" s="3">
        <f>登録マスターデーター!A28</f>
        <v>19</v>
      </c>
      <c r="M28" s="3" t="str">
        <f>登録マスターデーター!B28</f>
        <v xml:space="preserve"> </v>
      </c>
      <c r="O28" s="3">
        <f>登録マスターデーター!A54</f>
        <v>45</v>
      </c>
      <c r="P28" s="3" t="str">
        <f>登録マスターデーター!B54</f>
        <v xml:space="preserve"> </v>
      </c>
      <c r="R28" s="41">
        <f>登録マスターデーター!A89</f>
        <v>79</v>
      </c>
      <c r="S28" s="3" t="str">
        <f>登録マスターデーター!B89</f>
        <v xml:space="preserve"> </v>
      </c>
      <c r="U28" s="41">
        <f>登録マスターデーター!A123</f>
        <v>113</v>
      </c>
      <c r="V28" s="3" t="str">
        <f>登録マスターデーター!B123</f>
        <v xml:space="preserve"> </v>
      </c>
    </row>
    <row r="29" spans="1:22" ht="20.100000000000001" customHeight="1" x14ac:dyDescent="0.2">
      <c r="A29" s="453"/>
      <c r="B29" s="463"/>
      <c r="C29" s="465"/>
      <c r="D29" s="90" t="str">
        <f>IF(E29="","",VLOOKUP(E29,登録マスターデーター!$A$10:$K$125,10,FALSE))</f>
        <v/>
      </c>
      <c r="E29" s="143"/>
      <c r="F29" s="93" t="str">
        <f>IF(E29="","",VLOOKUP(E29,登録マスターデーター!$A$10:$K$125,2,FALSE))</f>
        <v/>
      </c>
      <c r="G29" s="93" t="str">
        <f>IF(E29="","",VLOOKUP(E29,登録マスターデーター!$A$10:$K$125,3,FALSE))</f>
        <v/>
      </c>
      <c r="H29" s="93" t="str">
        <f>IF(E29="","",LOOKUP(E29,登録マスターデーター!$A$10:$B$125,登録マスターデーター!$F$10:$F$125)&amp;" "&amp;LOOKUP(E29,登録マスターデーター!$A$10:$B$125,登録マスターデーター!$G$10:$G$125))</f>
        <v/>
      </c>
      <c r="I29" s="119" t="str">
        <f>IF(E29=""," ",VLOOKUP(E29,登録マスターデーター!$A$10:$K$125,9,FALSE))</f>
        <v xml:space="preserve"> </v>
      </c>
      <c r="J29" s="148" t="str">
        <f t="shared" si="1"/>
        <v/>
      </c>
      <c r="L29" s="3">
        <f>登録マスターデーター!A29</f>
        <v>20</v>
      </c>
      <c r="M29" s="3" t="str">
        <f>登録マスターデーター!B29</f>
        <v xml:space="preserve"> </v>
      </c>
      <c r="O29" s="3">
        <f>登録マスターデーター!A55</f>
        <v>46</v>
      </c>
      <c r="P29" s="3" t="str">
        <f>登録マスターデーター!B55</f>
        <v xml:space="preserve"> </v>
      </c>
      <c r="R29" s="41">
        <f>登録マスターデーター!A90</f>
        <v>80</v>
      </c>
      <c r="S29" s="3" t="str">
        <f>登録マスターデーター!B90</f>
        <v xml:space="preserve"> </v>
      </c>
      <c r="U29" s="41">
        <f>登録マスターデーター!A124</f>
        <v>114</v>
      </c>
      <c r="V29" s="3" t="str">
        <f>登録マスターデーター!B124</f>
        <v xml:space="preserve"> </v>
      </c>
    </row>
    <row r="30" spans="1:22" ht="20.100000000000001" customHeight="1" x14ac:dyDescent="0.2">
      <c r="A30" s="453">
        <v>5</v>
      </c>
      <c r="B30" s="463"/>
      <c r="C30" s="464"/>
      <c r="D30" s="92" t="str">
        <f>IF(E30="","",VLOOKUP(E30,登録マスターデーター!$A$10:$K$125,10,FALSE))</f>
        <v/>
      </c>
      <c r="E30" s="142"/>
      <c r="F30" s="91" t="str">
        <f>IF(E30="","",VLOOKUP(E30,登録マスターデーター!$A$10:$K$125,2,FALSE))</f>
        <v/>
      </c>
      <c r="G30" s="91" t="str">
        <f>IF(E30="","",VLOOKUP(E30,登録マスターデーター!$A$10:$K$125,3,FALSE))</f>
        <v/>
      </c>
      <c r="H30" s="91" t="str">
        <f>IF(E30="","",LOOKUP(E30,登録マスターデーター!$A$10:$B$125,登録マスターデーター!$F$10:$F$125)&amp;" "&amp;LOOKUP(E30,登録マスターデーター!$A$10:$B$125,登録マスターデーター!$G$10:$G$125))</f>
        <v/>
      </c>
      <c r="I30" s="118" t="str">
        <f>IF(E30=""," ",VLOOKUP(E30,登録マスターデーター!$A$10:$K$125,9,FALSE))</f>
        <v xml:space="preserve"> </v>
      </c>
      <c r="J30" s="147" t="str">
        <f t="shared" si="1"/>
        <v/>
      </c>
      <c r="L30" s="3">
        <f>登録マスターデーター!A30</f>
        <v>21</v>
      </c>
      <c r="M30" s="3" t="str">
        <f>登録マスターデーター!B30</f>
        <v xml:space="preserve"> </v>
      </c>
      <c r="O30" s="3">
        <f>登録マスターデーター!A56</f>
        <v>47</v>
      </c>
      <c r="P30" s="3" t="str">
        <f>登録マスターデーター!B56</f>
        <v xml:space="preserve"> </v>
      </c>
      <c r="R30" s="41">
        <f>登録マスターデーター!A91</f>
        <v>81</v>
      </c>
      <c r="S30" s="3" t="str">
        <f>登録マスターデーター!B91</f>
        <v xml:space="preserve"> </v>
      </c>
      <c r="U30" s="41">
        <f>登録マスターデーター!A125</f>
        <v>115</v>
      </c>
      <c r="V30" s="3" t="str">
        <f>登録マスターデーター!B125</f>
        <v xml:space="preserve"> </v>
      </c>
    </row>
    <row r="31" spans="1:22" ht="20.100000000000001" customHeight="1" x14ac:dyDescent="0.2">
      <c r="A31" s="453"/>
      <c r="B31" s="463"/>
      <c r="C31" s="465"/>
      <c r="D31" s="90" t="str">
        <f>IF(E31="","",VLOOKUP(E31,登録マスターデーター!$A$10:$K$125,10,FALSE))</f>
        <v/>
      </c>
      <c r="E31" s="143"/>
      <c r="F31" s="93" t="str">
        <f>IF(E31="","",VLOOKUP(E31,登録マスターデーター!$A$10:$K$125,2,FALSE))</f>
        <v/>
      </c>
      <c r="G31" s="93" t="str">
        <f>IF(E31="","",VLOOKUP(E31,登録マスターデーター!$A$10:$K$125,3,FALSE))</f>
        <v/>
      </c>
      <c r="H31" s="93" t="str">
        <f>IF(E31="","",LOOKUP(E31,登録マスターデーター!$A$10:$B$125,登録マスターデーター!$F$10:$F$125)&amp;" "&amp;LOOKUP(E31,登録マスターデーター!$A$10:$B$125,登録マスターデーター!$G$10:$G$125))</f>
        <v/>
      </c>
      <c r="I31" s="119" t="str">
        <f>IF(E31=""," ",VLOOKUP(E31,登録マスターデーター!$A$10:$K$125,9,FALSE))</f>
        <v xml:space="preserve"> </v>
      </c>
      <c r="J31" s="148" t="str">
        <f t="shared" si="1"/>
        <v/>
      </c>
      <c r="L31" s="3">
        <f>登録マスターデーター!A31</f>
        <v>22</v>
      </c>
      <c r="M31" s="3" t="str">
        <f>登録マスターデーター!B31</f>
        <v xml:space="preserve"> </v>
      </c>
      <c r="O31" s="3">
        <f>登録マスターデーター!A57</f>
        <v>48</v>
      </c>
      <c r="P31" s="3" t="str">
        <f>登録マスターデーター!B57</f>
        <v xml:space="preserve"> </v>
      </c>
      <c r="R31" s="41">
        <f>登録マスターデーター!A92</f>
        <v>82</v>
      </c>
      <c r="S31" s="3" t="str">
        <f>登録マスターデーター!B92</f>
        <v xml:space="preserve"> </v>
      </c>
    </row>
    <row r="32" spans="1:22" ht="20.100000000000001" customHeight="1" x14ac:dyDescent="0.2">
      <c r="A32" s="453">
        <v>6</v>
      </c>
      <c r="B32" s="463"/>
      <c r="C32" s="464"/>
      <c r="D32" s="92" t="str">
        <f>IF(E32="","",VLOOKUP(E32,登録マスターデーター!$A$10:$K$125,10,FALSE))</f>
        <v/>
      </c>
      <c r="E32" s="142"/>
      <c r="F32" s="91" t="str">
        <f>IF(E32="","",VLOOKUP(E32,登録マスターデーター!$A$10:$K$125,2,FALSE))</f>
        <v/>
      </c>
      <c r="G32" s="91" t="str">
        <f>IF(E32="","",VLOOKUP(E32,登録マスターデーター!$A$10:$K$125,3,FALSE))</f>
        <v/>
      </c>
      <c r="H32" s="91" t="str">
        <f>IF(E32="","",LOOKUP(E32,登録マスターデーター!$A$10:$B$125,登録マスターデーター!$F$10:$F$125)&amp;" "&amp;LOOKUP(E32,登録マスターデーター!$A$10:$B$125,登録マスターデーター!$G$10:$G$125))</f>
        <v/>
      </c>
      <c r="I32" s="118" t="str">
        <f>IF(E32=""," ",VLOOKUP(E32,登録マスターデーター!$A$10:$K$125,9,FALSE))</f>
        <v xml:space="preserve"> </v>
      </c>
      <c r="J32" s="147" t="str">
        <f t="shared" si="1"/>
        <v/>
      </c>
      <c r="L32" s="3">
        <f>登録マスターデーター!A32</f>
        <v>23</v>
      </c>
      <c r="M32" s="3" t="str">
        <f>登録マスターデーター!B32</f>
        <v xml:space="preserve"> </v>
      </c>
      <c r="O32" s="3">
        <f>登録マスターデーター!A58</f>
        <v>49</v>
      </c>
      <c r="P32" s="3" t="str">
        <f>登録マスターデーター!B58</f>
        <v xml:space="preserve"> </v>
      </c>
      <c r="R32" s="41">
        <f>登録マスターデーター!A93</f>
        <v>83</v>
      </c>
      <c r="S32" s="3" t="str">
        <f>登録マスターデーター!B93</f>
        <v xml:space="preserve"> </v>
      </c>
    </row>
    <row r="33" spans="1:22" ht="20.100000000000001" customHeight="1" x14ac:dyDescent="0.2">
      <c r="A33" s="453"/>
      <c r="B33" s="463"/>
      <c r="C33" s="465"/>
      <c r="D33" s="90" t="str">
        <f>IF(E33="","",VLOOKUP(E33,登録マスターデーター!$A$10:$K$125,10,FALSE))</f>
        <v/>
      </c>
      <c r="E33" s="143"/>
      <c r="F33" s="93" t="str">
        <f>IF(E33="","",VLOOKUP(E33,登録マスターデーター!$A$10:$K$125,2,FALSE))</f>
        <v/>
      </c>
      <c r="G33" s="93" t="str">
        <f>IF(E33="","",VLOOKUP(E33,登録マスターデーター!$A$10:$K$125,3,FALSE))</f>
        <v/>
      </c>
      <c r="H33" s="93" t="str">
        <f>IF(E33="","",LOOKUP(E33,登録マスターデーター!$A$10:$B$125,登録マスターデーター!$F$10:$F$125)&amp;" "&amp;LOOKUP(E33,登録マスターデーター!$A$10:$B$125,登録マスターデーター!$G$10:$G$125))</f>
        <v/>
      </c>
      <c r="I33" s="119" t="str">
        <f>IF(E33=""," ",VLOOKUP(E33,登録マスターデーター!$A$10:$K$125,9,FALSE))</f>
        <v xml:space="preserve"> </v>
      </c>
      <c r="J33" s="149" t="str">
        <f t="shared" si="1"/>
        <v/>
      </c>
      <c r="L33" s="3">
        <f>登録マスターデーター!A33</f>
        <v>24</v>
      </c>
      <c r="M33" s="3" t="str">
        <f>登録マスターデーター!B33</f>
        <v xml:space="preserve"> </v>
      </c>
      <c r="O33" s="3">
        <f>登録マスターデーター!A59</f>
        <v>50</v>
      </c>
      <c r="P33" s="3" t="str">
        <f>登録マスターデーター!B59</f>
        <v xml:space="preserve"> </v>
      </c>
      <c r="R33" s="41">
        <f>登録マスターデーター!A94</f>
        <v>84</v>
      </c>
      <c r="S33" s="3" t="str">
        <f>登録マスターデーター!B94</f>
        <v xml:space="preserve"> </v>
      </c>
    </row>
    <row r="34" spans="1:22" ht="20.100000000000001" customHeight="1" x14ac:dyDescent="0.2">
      <c r="A34" s="453">
        <v>7</v>
      </c>
      <c r="B34" s="463"/>
      <c r="C34" s="464"/>
      <c r="D34" s="92" t="str">
        <f>IF(E34="","",VLOOKUP(E34,登録マスターデーター!$A$10:$K$125,10,FALSE))</f>
        <v/>
      </c>
      <c r="E34" s="142"/>
      <c r="F34" s="91" t="str">
        <f>IF(E34="","",VLOOKUP(E34,登録マスターデーター!$A$10:$K$125,2,FALSE))</f>
        <v/>
      </c>
      <c r="G34" s="91" t="str">
        <f>IF(E34="","",VLOOKUP(E34,登録マスターデーター!$A$10:$K$125,3,FALSE))</f>
        <v/>
      </c>
      <c r="H34" s="91" t="str">
        <f>IF(E34="","",LOOKUP(E34,登録マスターデーター!$A$10:$B$125,登録マスターデーター!$F$10:$F$125)&amp;" "&amp;LOOKUP(E34,登録マスターデーター!$A$10:$B$125,登録マスターデーター!$G$10:$G$125))</f>
        <v/>
      </c>
      <c r="I34" s="118" t="str">
        <f>IF(E34=""," ",VLOOKUP(E34,登録マスターデーター!$A$10:$K$125,9,FALSE))</f>
        <v xml:space="preserve"> </v>
      </c>
      <c r="J34" s="147" t="str">
        <f t="shared" si="1"/>
        <v/>
      </c>
      <c r="L34" s="3">
        <f>登録マスターデーター!A34</f>
        <v>25</v>
      </c>
      <c r="M34" s="3" t="str">
        <f>登録マスターデーター!B34</f>
        <v xml:space="preserve"> </v>
      </c>
      <c r="O34" s="3">
        <f>登録マスターデーター!A60</f>
        <v>51</v>
      </c>
      <c r="P34" s="3" t="str">
        <f>登録マスターデーター!B60</f>
        <v xml:space="preserve"> </v>
      </c>
      <c r="R34" s="41">
        <f>登録マスターデーター!A95</f>
        <v>85</v>
      </c>
      <c r="S34" s="3" t="str">
        <f>登録マスターデーター!B95</f>
        <v xml:space="preserve"> </v>
      </c>
    </row>
    <row r="35" spans="1:22" ht="20.100000000000001" customHeight="1" x14ac:dyDescent="0.2">
      <c r="A35" s="453"/>
      <c r="B35" s="463"/>
      <c r="C35" s="465"/>
      <c r="D35" s="90" t="str">
        <f>IF(E35="","",VLOOKUP(E35,登録マスターデーター!$A$10:$K$125,10,FALSE))</f>
        <v/>
      </c>
      <c r="E35" s="143"/>
      <c r="F35" s="93" t="str">
        <f>IF(E35="","",VLOOKUP(E35,登録マスターデーター!$A$10:$K$125,2,FALSE))</f>
        <v/>
      </c>
      <c r="G35" s="93" t="str">
        <f>IF(E35="","",VLOOKUP(E35,登録マスターデーター!$A$10:$K$125,3,FALSE))</f>
        <v/>
      </c>
      <c r="H35" s="93" t="str">
        <f>IF(E35="","",LOOKUP(E35,登録マスターデーター!$A$10:$B$125,登録マスターデーター!$F$10:$F$125)&amp;" "&amp;LOOKUP(E35,登録マスターデーター!$A$10:$B$125,登録マスターデーター!$G$10:$G$125))</f>
        <v/>
      </c>
      <c r="I35" s="119" t="str">
        <f>IF(E35=""," ",VLOOKUP(E35,登録マスターデーター!$A$10:$K$125,9,FALSE))</f>
        <v xml:space="preserve"> </v>
      </c>
      <c r="J35" s="150" t="str">
        <f t="shared" si="1"/>
        <v/>
      </c>
      <c r="L35" s="3">
        <f>登録マスターデーター!A35</f>
        <v>26</v>
      </c>
      <c r="M35" s="3" t="str">
        <f>登録マスターデーター!B35</f>
        <v xml:space="preserve"> </v>
      </c>
      <c r="O35" s="3">
        <f>登録マスターデーター!A61</f>
        <v>52</v>
      </c>
      <c r="P35" s="3" t="str">
        <f>登録マスターデーター!B61</f>
        <v xml:space="preserve"> </v>
      </c>
      <c r="R35" s="41">
        <f>登録マスターデーター!A96</f>
        <v>86</v>
      </c>
      <c r="S35" s="3" t="str">
        <f>登録マスターデーター!B96</f>
        <v xml:space="preserve"> </v>
      </c>
    </row>
    <row r="36" spans="1:22" ht="20.100000000000001" customHeight="1" x14ac:dyDescent="0.2">
      <c r="A36" s="453">
        <v>8</v>
      </c>
      <c r="B36" s="463"/>
      <c r="C36" s="464"/>
      <c r="D36" s="92" t="str">
        <f>IF(E36="","",VLOOKUP(E36,登録マスターデーター!$A$10:$K$125,10,FALSE))</f>
        <v/>
      </c>
      <c r="E36" s="142"/>
      <c r="F36" s="91" t="str">
        <f>IF(E36="","",VLOOKUP(E36,登録マスターデーター!$A$10:$K$125,2,FALSE))</f>
        <v/>
      </c>
      <c r="G36" s="91" t="str">
        <f>IF(E36="","",VLOOKUP(E36,登録マスターデーター!$A$10:$K$125,3,FALSE))</f>
        <v/>
      </c>
      <c r="H36" s="91" t="str">
        <f>IF(E36="","",LOOKUP(E36,登録マスターデーター!$A$10:$B$125,登録マスターデーター!$F$10:$F$125)&amp;" "&amp;LOOKUP(E36,登録マスターデーター!$A$10:$B$125,登録マスターデーター!$G$10:$G$125))</f>
        <v/>
      </c>
      <c r="I36" s="118" t="str">
        <f>IF(E36=""," ",VLOOKUP(E36,登録マスターデーター!$A$10:$K$125,9,FALSE))</f>
        <v xml:space="preserve"> </v>
      </c>
      <c r="J36" s="147" t="str">
        <f t="shared" si="1"/>
        <v/>
      </c>
      <c r="L36" s="3">
        <f>登録マスターデーター!A36</f>
        <v>27</v>
      </c>
      <c r="M36" s="3" t="str">
        <f>登録マスターデーター!B36</f>
        <v xml:space="preserve"> </v>
      </c>
      <c r="O36" s="3">
        <f>登録マスターデーター!A62</f>
        <v>53</v>
      </c>
      <c r="P36" s="3" t="str">
        <f>登録マスターデーター!B62</f>
        <v xml:space="preserve"> </v>
      </c>
      <c r="R36" s="41">
        <f>登録マスターデーター!A97</f>
        <v>87</v>
      </c>
      <c r="S36" s="3" t="str">
        <f>登録マスターデーター!B97</f>
        <v xml:space="preserve"> </v>
      </c>
    </row>
    <row r="37" spans="1:22" ht="20.100000000000001" customHeight="1" x14ac:dyDescent="0.2">
      <c r="A37" s="453"/>
      <c r="B37" s="463"/>
      <c r="C37" s="465"/>
      <c r="D37" s="90" t="str">
        <f>IF(E37="","",VLOOKUP(E37,登録マスターデーター!$A$10:$K$125,10,FALSE))</f>
        <v/>
      </c>
      <c r="E37" s="143"/>
      <c r="F37" s="93" t="str">
        <f>IF(E37="","",VLOOKUP(E37,登録マスターデーター!$A$10:$K$125,2,FALSE))</f>
        <v/>
      </c>
      <c r="G37" s="93" t="str">
        <f>IF(E37="","",VLOOKUP(E37,登録マスターデーター!$A$10:$K$125,3,FALSE))</f>
        <v/>
      </c>
      <c r="H37" s="93" t="str">
        <f>IF(E37="","",LOOKUP(E37,登録マスターデーター!$A$10:$B$125,登録マスターデーター!$F$10:$F$125)&amp;" "&amp;LOOKUP(E37,登録マスターデーター!$A$10:$B$125,登録マスターデーター!$G$10:$G$125))</f>
        <v/>
      </c>
      <c r="I37" s="119" t="str">
        <f>IF(E37=""," ",VLOOKUP(E37,登録マスターデーター!$A$10:$K$125,9,FALSE))</f>
        <v xml:space="preserve"> </v>
      </c>
      <c r="J37" s="150" t="str">
        <f t="shared" si="1"/>
        <v/>
      </c>
      <c r="L37" s="3">
        <f>登録マスターデーター!A37</f>
        <v>28</v>
      </c>
      <c r="M37" s="3" t="str">
        <f>登録マスターデーター!B37</f>
        <v xml:space="preserve"> </v>
      </c>
      <c r="O37" s="3">
        <f>登録マスターデーター!A63</f>
        <v>54</v>
      </c>
      <c r="P37" s="3" t="str">
        <f>登録マスターデーター!B63</f>
        <v xml:space="preserve"> </v>
      </c>
      <c r="R37" s="41">
        <f>登録マスターデーター!A98</f>
        <v>88</v>
      </c>
      <c r="S37" s="3" t="str">
        <f>登録マスターデーター!B98</f>
        <v xml:space="preserve"> </v>
      </c>
    </row>
    <row r="38" spans="1:22" ht="20.100000000000001" customHeight="1" x14ac:dyDescent="0.2">
      <c r="A38" s="453">
        <v>9</v>
      </c>
      <c r="B38" s="463"/>
      <c r="C38" s="464"/>
      <c r="D38" s="92" t="str">
        <f>IF(E38="","",VLOOKUP(E38,登録マスターデーター!$A$10:$K$125,10,FALSE))</f>
        <v/>
      </c>
      <c r="E38" s="142"/>
      <c r="F38" s="91" t="str">
        <f>IF(E38="","",VLOOKUP(E38,登録マスターデーター!$A$10:$K$125,2,FALSE))</f>
        <v/>
      </c>
      <c r="G38" s="91" t="str">
        <f>IF(E38="","",VLOOKUP(E38,登録マスターデーター!$A$10:$K$125,3,FALSE))</f>
        <v/>
      </c>
      <c r="H38" s="91" t="str">
        <f>IF(E38="","",LOOKUP(E38,登録マスターデーター!$A$10:$B$125,登録マスターデーター!$F$10:$F$125)&amp;" "&amp;LOOKUP(E38,登録マスターデーター!$A$10:$B$125,登録マスターデーター!$G$10:$G$125))</f>
        <v/>
      </c>
      <c r="I38" s="118" t="str">
        <f>IF(E38=""," ",VLOOKUP(E38,登録マスターデーター!$A$10:$K$125,9,FALSE))</f>
        <v xml:space="preserve"> </v>
      </c>
      <c r="J38" s="147" t="str">
        <f t="shared" si="1"/>
        <v/>
      </c>
      <c r="L38" s="3">
        <f>登録マスターデーター!A38</f>
        <v>29</v>
      </c>
      <c r="M38" s="3" t="str">
        <f>登録マスターデーター!B38</f>
        <v xml:space="preserve"> </v>
      </c>
      <c r="O38" s="3">
        <f>登録マスターデーター!A64</f>
        <v>55</v>
      </c>
      <c r="P38" s="3" t="str">
        <f>登録マスターデーター!B64</f>
        <v xml:space="preserve"> </v>
      </c>
      <c r="R38" s="41">
        <f>登録マスターデーター!A99</f>
        <v>89</v>
      </c>
      <c r="S38" s="3" t="str">
        <f>登録マスターデーター!B99</f>
        <v xml:space="preserve"> </v>
      </c>
    </row>
    <row r="39" spans="1:22" ht="20.100000000000001" customHeight="1" x14ac:dyDescent="0.2">
      <c r="A39" s="453"/>
      <c r="B39" s="463"/>
      <c r="C39" s="465"/>
      <c r="D39" s="90" t="str">
        <f>IF(E39="","",VLOOKUP(E39,登録マスターデーター!$A$10:$K$125,10,FALSE))</f>
        <v/>
      </c>
      <c r="E39" s="143"/>
      <c r="F39" s="93" t="str">
        <f>IF(E39="","",VLOOKUP(E39,登録マスターデーター!$A$10:$K$125,2,FALSE))</f>
        <v/>
      </c>
      <c r="G39" s="93" t="str">
        <f>IF(E39="","",VLOOKUP(E39,登録マスターデーター!$A$10:$K$125,3,FALSE))</f>
        <v/>
      </c>
      <c r="H39" s="93" t="str">
        <f>IF(E39="","",LOOKUP(E39,登録マスターデーター!$A$10:$B$125,登録マスターデーター!$F$10:$F$125)&amp;" "&amp;LOOKUP(E39,登録マスターデーター!$A$10:$B$125,登録マスターデーター!$G$10:$G$125))</f>
        <v/>
      </c>
      <c r="I39" s="119" t="str">
        <f>IF(E39=""," ",VLOOKUP(E39,登録マスターデーター!$A$10:$K$125,9,FALSE))</f>
        <v xml:space="preserve"> </v>
      </c>
      <c r="J39" s="150" t="str">
        <f t="shared" si="1"/>
        <v/>
      </c>
      <c r="L39" s="3">
        <f>登録マスターデーター!A39</f>
        <v>30</v>
      </c>
      <c r="M39" s="3" t="str">
        <f>登録マスターデーター!B39</f>
        <v xml:space="preserve"> </v>
      </c>
      <c r="O39" s="3">
        <f>登録マスターデーター!A65</f>
        <v>56</v>
      </c>
      <c r="P39" s="3" t="str">
        <f>登録マスターデーター!B65</f>
        <v xml:space="preserve"> </v>
      </c>
      <c r="R39" s="41">
        <f>登録マスターデーター!A100</f>
        <v>90</v>
      </c>
      <c r="S39" s="3" t="str">
        <f>登録マスターデーター!B100</f>
        <v xml:space="preserve"> </v>
      </c>
    </row>
    <row r="40" spans="1:22" ht="20.100000000000001" customHeight="1" x14ac:dyDescent="0.2">
      <c r="A40" s="453">
        <v>10</v>
      </c>
      <c r="B40" s="463"/>
      <c r="C40" s="464"/>
      <c r="D40" s="92" t="str">
        <f>IF(E40="","",VLOOKUP(E40,登録マスターデーター!$A$10:$K$125,10,FALSE))</f>
        <v/>
      </c>
      <c r="E40" s="142"/>
      <c r="F40" s="91" t="str">
        <f>IF(E40="","",VLOOKUP(E40,登録マスターデーター!$A$10:$K$125,2,FALSE))</f>
        <v/>
      </c>
      <c r="G40" s="91" t="str">
        <f>IF(E40="","",VLOOKUP(E40,登録マスターデーター!$A$10:$K$125,3,FALSE))</f>
        <v/>
      </c>
      <c r="H40" s="91" t="str">
        <f>IF(E40="","",LOOKUP(E40,登録マスターデーター!$A$10:$B$125,登録マスターデーター!$F$10:$F$125)&amp;" "&amp;LOOKUP(E40,登録マスターデーター!$A$10:$B$125,登録マスターデーター!$G$10:$G$125))</f>
        <v/>
      </c>
      <c r="I40" s="118" t="str">
        <f>IF(E40=""," ",VLOOKUP(E40,登録マスターデーター!$A$10:$K$125,9,FALSE))</f>
        <v xml:space="preserve"> </v>
      </c>
      <c r="J40" s="147" t="str">
        <f t="shared" si="1"/>
        <v/>
      </c>
      <c r="L40" s="3">
        <f>登録マスターデーター!A40</f>
        <v>31</v>
      </c>
      <c r="M40" s="3" t="str">
        <f>登録マスターデーター!B40</f>
        <v xml:space="preserve"> </v>
      </c>
      <c r="O40" s="3">
        <f>登録マスターデーター!A66</f>
        <v>57</v>
      </c>
      <c r="P40" s="3" t="str">
        <f>登録マスターデーター!B66</f>
        <v xml:space="preserve"> </v>
      </c>
      <c r="R40" s="41">
        <f>登録マスターデーター!A101</f>
        <v>91</v>
      </c>
      <c r="S40" s="3" t="str">
        <f>登録マスターデーター!B101</f>
        <v xml:space="preserve"> </v>
      </c>
    </row>
    <row r="41" spans="1:22" ht="20.100000000000001" customHeight="1" x14ac:dyDescent="0.2">
      <c r="A41" s="453"/>
      <c r="B41" s="463"/>
      <c r="C41" s="465"/>
      <c r="D41" s="90" t="str">
        <f>IF(E41="","",VLOOKUP(E41,登録マスターデーター!$A$10:$K$125,10,FALSE))</f>
        <v/>
      </c>
      <c r="E41" s="143"/>
      <c r="F41" s="93" t="str">
        <f>IF(E41="","",VLOOKUP(E41,登録マスターデーター!$A$10:$K$125,2,FALSE))</f>
        <v/>
      </c>
      <c r="G41" s="93" t="str">
        <f>IF(E41="","",VLOOKUP(E41,登録マスターデーター!$A$10:$K$125,3,FALSE))</f>
        <v/>
      </c>
      <c r="H41" s="93" t="str">
        <f>IF(E41="","",LOOKUP(E41,登録マスターデーター!$A$10:$B$125,登録マスターデーター!$F$10:$F$125)&amp;" "&amp;LOOKUP(E41,登録マスターデーター!$A$10:$B$125,登録マスターデーター!$G$10:$G$125))</f>
        <v/>
      </c>
      <c r="I41" s="119" t="str">
        <f>IF(E41=""," ",VLOOKUP(E41,登録マスターデーター!$A$10:$K$125,9,FALSE))</f>
        <v xml:space="preserve"> </v>
      </c>
      <c r="J41" s="150" t="str">
        <f t="shared" si="1"/>
        <v/>
      </c>
      <c r="L41" s="3">
        <f>登録マスターデーター!A41</f>
        <v>32</v>
      </c>
      <c r="M41" s="3" t="str">
        <f>登録マスターデーター!B41</f>
        <v xml:space="preserve"> </v>
      </c>
      <c r="O41" s="3">
        <f>登録マスターデーター!A67</f>
        <v>58</v>
      </c>
      <c r="P41" s="3" t="str">
        <f>登録マスターデーター!B67</f>
        <v xml:space="preserve"> </v>
      </c>
      <c r="R41" s="41">
        <f>登録マスターデーター!A102</f>
        <v>92</v>
      </c>
      <c r="S41" s="3" t="str">
        <f>登録マスターデーター!B102</f>
        <v xml:space="preserve"> </v>
      </c>
    </row>
    <row r="42" spans="1:22" ht="20.100000000000001" customHeight="1" x14ac:dyDescent="0.2">
      <c r="A42" s="453">
        <v>11</v>
      </c>
      <c r="B42" s="463"/>
      <c r="C42" s="464"/>
      <c r="D42" s="92" t="str">
        <f>IF(E42="","",VLOOKUP(E42,登録マスターデーター!$A$10:$K$125,10,FALSE))</f>
        <v/>
      </c>
      <c r="E42" s="142"/>
      <c r="F42" s="91" t="str">
        <f>IF(E42="","",VLOOKUP(E42,登録マスターデーター!$A$10:$K$125,2,FALSE))</f>
        <v/>
      </c>
      <c r="G42" s="91" t="str">
        <f>IF(E42="","",VLOOKUP(E42,登録マスターデーター!$A$10:$K$125,3,FALSE))</f>
        <v/>
      </c>
      <c r="H42" s="91" t="str">
        <f>IF(E42="","",LOOKUP(E42,登録マスターデーター!$A$10:$B$125,登録マスターデーター!$F$10:$F$125)&amp;" "&amp;LOOKUP(E42,登録マスターデーター!$A$10:$B$125,登録マスターデーター!$G$10:$G$125))</f>
        <v/>
      </c>
      <c r="I42" s="118" t="str">
        <f>IF(E42=""," ",VLOOKUP(E42,登録マスターデーター!$A$10:$K$125,9,FALSE))</f>
        <v xml:space="preserve"> </v>
      </c>
      <c r="J42" s="147" t="str">
        <f t="shared" si="1"/>
        <v/>
      </c>
      <c r="L42" s="3">
        <f>登録マスターデーター!A42</f>
        <v>33</v>
      </c>
      <c r="M42" s="3" t="str">
        <f>登録マスターデーター!B42</f>
        <v xml:space="preserve"> </v>
      </c>
      <c r="O42" s="3">
        <f>登録マスターデーター!A68</f>
        <v>59</v>
      </c>
      <c r="P42" s="3" t="str">
        <f>登録マスターデーター!B68</f>
        <v xml:space="preserve"> </v>
      </c>
      <c r="R42" s="41">
        <f>登録マスターデーター!A103</f>
        <v>93</v>
      </c>
      <c r="S42" s="3" t="str">
        <f>登録マスターデーター!B103</f>
        <v xml:space="preserve"> </v>
      </c>
    </row>
    <row r="43" spans="1:22" ht="20.100000000000001" customHeight="1" thickBot="1" x14ac:dyDescent="0.25">
      <c r="A43" s="453"/>
      <c r="B43" s="466"/>
      <c r="C43" s="467"/>
      <c r="D43" s="100" t="str">
        <f>IF(E43="","",VLOOKUP(E43,登録マスターデーター!$A$10:$K$125,10,FALSE))</f>
        <v/>
      </c>
      <c r="E43" s="144"/>
      <c r="F43" s="98" t="str">
        <f>IF(E43="","",VLOOKUP(E43,登録マスターデーター!$A$10:$K$125,2,FALSE))</f>
        <v/>
      </c>
      <c r="G43" s="98" t="str">
        <f>IF(E43="","",VLOOKUP(E43,登録マスターデーター!$A$10:$K$125,3,FALSE))</f>
        <v/>
      </c>
      <c r="H43" s="98" t="str">
        <f>IF(E43="","",LOOKUP(E43,登録マスターデーター!$A$10:$B$125,登録マスターデーター!$F$10:$F$125)&amp;" "&amp;LOOKUP(E43,登録マスターデーター!$A$10:$B$125,登録マスターデーター!$G$10:$G$125))</f>
        <v/>
      </c>
      <c r="I43" s="120" t="str">
        <f>IF(E43=""," ",VLOOKUP(E43,登録マスターデーター!$A$10:$K$125,9,FALSE))</f>
        <v xml:space="preserve"> </v>
      </c>
      <c r="J43" s="151" t="str">
        <f t="shared" si="1"/>
        <v/>
      </c>
      <c r="L43" s="3">
        <f>登録マスターデーター!A43</f>
        <v>34</v>
      </c>
      <c r="M43" s="3" t="str">
        <f>登録マスターデーター!B43</f>
        <v xml:space="preserve"> </v>
      </c>
      <c r="O43" s="3">
        <f>登録マスターデーター!A69</f>
        <v>60</v>
      </c>
      <c r="P43" s="3" t="str">
        <f>登録マスターデーター!B69</f>
        <v xml:space="preserve"> </v>
      </c>
      <c r="R43" s="41">
        <f>登録マスターデーター!A104</f>
        <v>94</v>
      </c>
      <c r="S43" s="3" t="str">
        <f>登録マスターデーター!B104</f>
        <v xml:space="preserve"> </v>
      </c>
    </row>
    <row r="44" spans="1:22" ht="7.5" customHeight="1" x14ac:dyDescent="0.2"/>
    <row r="45" spans="1:22" ht="18" customHeight="1" x14ac:dyDescent="0.2">
      <c r="B45" s="441" t="s">
        <v>22</v>
      </c>
      <c r="C45" s="441"/>
      <c r="D45" s="441"/>
      <c r="E45" s="347"/>
      <c r="F45" s="447" t="str">
        <f>登録マスターデーター!C2</f>
        <v>あなたの登録団体名</v>
      </c>
      <c r="G45" s="447"/>
      <c r="H45" s="21"/>
      <c r="I45" s="335"/>
    </row>
    <row r="46" spans="1:22" ht="18" customHeight="1" x14ac:dyDescent="0.2">
      <c r="B46" s="441" t="s">
        <v>7</v>
      </c>
      <c r="C46" s="441"/>
      <c r="D46" s="441"/>
      <c r="E46" s="348"/>
      <c r="F46" s="22">
        <f>登録マスターデーター!C3</f>
        <v>0</v>
      </c>
      <c r="G46" s="22"/>
      <c r="H46" s="445" t="s">
        <v>23</v>
      </c>
      <c r="I46" s="336"/>
    </row>
    <row r="47" spans="1:22" ht="18" customHeight="1" x14ac:dyDescent="0.2">
      <c r="B47" s="4" t="s">
        <v>8</v>
      </c>
      <c r="C47" s="441" t="str">
        <f>ASC(登録マスターデーター!C4)</f>
        <v/>
      </c>
      <c r="D47" s="441"/>
      <c r="F47" s="21">
        <f>登録マスターデーター!C5</f>
        <v>0</v>
      </c>
      <c r="G47" s="21"/>
      <c r="H47" s="446"/>
      <c r="U47" s="327"/>
      <c r="V47" s="327"/>
    </row>
    <row r="48" spans="1:22" ht="18" customHeight="1" x14ac:dyDescent="0.2">
      <c r="B48" s="23" t="s">
        <v>24</v>
      </c>
      <c r="C48" s="62"/>
      <c r="D48" s="24" t="s">
        <v>25</v>
      </c>
      <c r="E48" s="24"/>
      <c r="F48" s="21">
        <f>登録マスターデーター!C6</f>
        <v>0</v>
      </c>
      <c r="G48" s="24" t="s">
        <v>55</v>
      </c>
      <c r="H48" s="21" t="str">
        <f>IF(E46="","",VLOOKUP(E46,登録マスターデーター!$A$10:$J$92,33,FALSE))</f>
        <v/>
      </c>
      <c r="U48" s="327"/>
      <c r="V48" s="327"/>
    </row>
    <row r="49" spans="1:22" customFormat="1" ht="15" customHeight="1" x14ac:dyDescent="0.2">
      <c r="B49" s="184" t="s">
        <v>595</v>
      </c>
      <c r="C49" s="184"/>
      <c r="E49" t="s">
        <v>27</v>
      </c>
      <c r="F49" s="65" t="s">
        <v>396</v>
      </c>
      <c r="G49" s="254"/>
      <c r="H49" s="138" t="str">
        <f t="shared" ref="H49:H51" si="2">"）　　　"</f>
        <v>）　　　</v>
      </c>
      <c r="I49" s="185">
        <f>3500*G49</f>
        <v>0</v>
      </c>
      <c r="U49" s="327"/>
      <c r="V49" s="327"/>
    </row>
    <row r="50" spans="1:22" customFormat="1" ht="15" customHeight="1" x14ac:dyDescent="0.2">
      <c r="B50" s="184" t="s">
        <v>596</v>
      </c>
      <c r="C50" s="184"/>
      <c r="E50" t="s">
        <v>29</v>
      </c>
      <c r="F50" s="65" t="s">
        <v>397</v>
      </c>
      <c r="G50" s="254"/>
      <c r="H50" s="138" t="str">
        <f t="shared" si="2"/>
        <v>）　　　</v>
      </c>
      <c r="I50" s="185">
        <f>7000*G50</f>
        <v>0</v>
      </c>
      <c r="U50" s="327"/>
      <c r="V50" s="327"/>
    </row>
    <row r="51" spans="1:22" customFormat="1" ht="15" customHeight="1" x14ac:dyDescent="0.2">
      <c r="B51" s="184" t="s">
        <v>594</v>
      </c>
      <c r="C51" s="2"/>
      <c r="E51" t="s">
        <v>29</v>
      </c>
      <c r="F51" s="65" t="s">
        <v>397</v>
      </c>
      <c r="G51" s="254"/>
      <c r="H51" s="138" t="str">
        <f t="shared" si="2"/>
        <v>）　　　</v>
      </c>
      <c r="I51" s="185">
        <f>7000*G51</f>
        <v>0</v>
      </c>
      <c r="U51" s="327"/>
      <c r="V51" s="327"/>
    </row>
    <row r="52" spans="1:22" customFormat="1" ht="15" customHeight="1" x14ac:dyDescent="0.2">
      <c r="A52" s="309"/>
      <c r="B52" s="398"/>
      <c r="C52" s="398"/>
      <c r="D52" s="309"/>
      <c r="E52" s="309"/>
      <c r="F52" s="399"/>
      <c r="G52" s="400"/>
      <c r="H52" s="401"/>
      <c r="I52" s="402"/>
      <c r="U52" s="327"/>
      <c r="V52" s="327"/>
    </row>
    <row r="53" spans="1:22" customFormat="1" ht="15" customHeight="1" x14ac:dyDescent="0.2">
      <c r="A53" s="309"/>
      <c r="B53" s="398"/>
      <c r="C53" s="398"/>
      <c r="D53" s="309"/>
      <c r="E53" s="309"/>
      <c r="F53" s="399"/>
      <c r="G53" s="400"/>
      <c r="H53" s="401"/>
      <c r="I53" s="402"/>
      <c r="U53" s="327"/>
      <c r="V53" s="327"/>
    </row>
    <row r="54" spans="1:22" customFormat="1" ht="15" customHeight="1" thickBot="1" x14ac:dyDescent="0.25">
      <c r="A54" s="309"/>
      <c r="B54" s="398"/>
      <c r="C54" s="403"/>
      <c r="D54" s="403"/>
      <c r="E54" s="403"/>
      <c r="F54" s="404"/>
      <c r="G54" s="405"/>
      <c r="H54" s="401"/>
      <c r="I54" s="406"/>
      <c r="U54" s="327"/>
      <c r="V54" s="327"/>
    </row>
    <row r="55" spans="1:22" ht="15" customHeight="1" thickTop="1" thickBot="1" x14ac:dyDescent="0.25">
      <c r="B55" s="7" t="s">
        <v>36</v>
      </c>
      <c r="H55" s="31" t="s">
        <v>35</v>
      </c>
      <c r="I55" s="32">
        <f>SUM(I49:I54)</f>
        <v>0</v>
      </c>
      <c r="J55" s="33" t="s">
        <v>9</v>
      </c>
    </row>
    <row r="56" spans="1:22" ht="17.399999999999999" thickTop="1" thickBot="1" x14ac:dyDescent="0.25">
      <c r="B56" s="358" t="s">
        <v>546</v>
      </c>
      <c r="C56" s="354" t="s">
        <v>547</v>
      </c>
      <c r="D56" s="442" t="s">
        <v>54</v>
      </c>
      <c r="E56" s="443"/>
      <c r="F56" s="444"/>
      <c r="H56" s="34" t="s">
        <v>37</v>
      </c>
      <c r="I56" s="392"/>
      <c r="J56" s="21" t="s">
        <v>9</v>
      </c>
    </row>
    <row r="57" spans="1:22" ht="13.8" thickTop="1" x14ac:dyDescent="0.2"/>
    <row r="65" spans="19:19" x14ac:dyDescent="0.2">
      <c r="S65" s="3" t="str">
        <f>登録マスターデーター!B101</f>
        <v xml:space="preserve"> </v>
      </c>
    </row>
  </sheetData>
  <sheetProtection password="CC5B" sheet="1" objects="1" scenarios="1" formatCells="0"/>
  <mergeCells count="45">
    <mergeCell ref="D56:F56"/>
    <mergeCell ref="A1:J1"/>
    <mergeCell ref="F2:J2"/>
    <mergeCell ref="I4:J5"/>
    <mergeCell ref="A22:A23"/>
    <mergeCell ref="B22:B23"/>
    <mergeCell ref="C22:C23"/>
    <mergeCell ref="C8:G8"/>
    <mergeCell ref="C20:J20"/>
    <mergeCell ref="B6:G7"/>
    <mergeCell ref="A24:A25"/>
    <mergeCell ref="B24:B25"/>
    <mergeCell ref="C24:C25"/>
    <mergeCell ref="A26:A27"/>
    <mergeCell ref="B26:B27"/>
    <mergeCell ref="C26:C27"/>
    <mergeCell ref="A34:A35"/>
    <mergeCell ref="B34:B35"/>
    <mergeCell ref="C34:C35"/>
    <mergeCell ref="A28:A29"/>
    <mergeCell ref="B28:B29"/>
    <mergeCell ref="C28:C29"/>
    <mergeCell ref="A30:A31"/>
    <mergeCell ref="B30:B31"/>
    <mergeCell ref="C30:C31"/>
    <mergeCell ref="A32:A33"/>
    <mergeCell ref="B32:B33"/>
    <mergeCell ref="C32:C33"/>
    <mergeCell ref="A40:A41"/>
    <mergeCell ref="B40:B41"/>
    <mergeCell ref="C40:C41"/>
    <mergeCell ref="A42:A43"/>
    <mergeCell ref="B42:B43"/>
    <mergeCell ref="C42:C43"/>
    <mergeCell ref="A36:A37"/>
    <mergeCell ref="B36:B37"/>
    <mergeCell ref="C36:C37"/>
    <mergeCell ref="A38:A39"/>
    <mergeCell ref="B38:B39"/>
    <mergeCell ref="C38:C39"/>
    <mergeCell ref="B45:D45"/>
    <mergeCell ref="F45:G45"/>
    <mergeCell ref="B46:D46"/>
    <mergeCell ref="H46:H47"/>
    <mergeCell ref="C47:D47"/>
  </mergeCells>
  <phoneticPr fontId="3"/>
  <dataValidations count="3">
    <dataValidation type="list" allowBlank="1" showInputMessage="1" prompt="領収書の有無を選択！" sqref="D56" xr:uid="{00000000-0002-0000-0800-000000000000}">
      <formula1>"　,発行をお願いします。,必要ありません。"</formula1>
    </dataValidation>
    <dataValidation type="list" allowBlank="1" showInputMessage="1" promptTitle="種目" prompt="種目を選択して下さい" sqref="B22:B43" xr:uid="{00000000-0002-0000-0800-000001000000}">
      <formula1>"　,30MD,30WD,35MD,35WD,40MD,40WD,45MD,45WD,50MD,50WD,55MD,55WD,60MD,60WD,65MD,65WD,70MD,70WD,75MD,75WD,X,30X,35X,40X,45X,50X,55X,60X,65X,70X,75X,"</formula1>
    </dataValidation>
    <dataValidation type="list" allowBlank="1" showInputMessage="1" promptTitle="種目" prompt="種目を選択して下さい" sqref="B10:B19" xr:uid="{00000000-0002-0000-0800-000002000000}">
      <formula1>"　,30MS,30WS,35MS,35WS,40MS,40WS,45MS,45WS,50MS,50WS,55MS,55WS,60MS,60WS,65MS,65WS,70MS,70WS,75MS,75WS"</formula1>
    </dataValidation>
  </dataValidations>
  <printOptions horizontalCentered="1"/>
  <pageMargins left="0.59055118110236227" right="0.59055118110236227" top="0.59055118110236227" bottom="0.59055118110236227" header="0.51181102362204722" footer="0.51181102362204722"/>
  <pageSetup paperSize="9" scale="78" orientation="portrait" horizontalDpi="4294967294"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はじめに</vt:lpstr>
      <vt:lpstr>登録マスターデーター</vt:lpstr>
      <vt:lpstr>個人戦申込用（県協会）1枚目</vt:lpstr>
      <vt:lpstr>個人戦申込用（県協会）2枚目</vt:lpstr>
      <vt:lpstr>個人戦申込用（県協会）3枚目</vt:lpstr>
      <vt:lpstr>個人戦申込用（県協会）カーニバル１枚目</vt:lpstr>
      <vt:lpstr>個人戦申込用（県協会）カーニバル２枚目</vt:lpstr>
      <vt:lpstr>近畿総合（一般の部）申込書（兵庫推薦者）</vt:lpstr>
      <vt:lpstr>近畿総合（シニアの部）申込書（兵庫推薦者）</vt:lpstr>
      <vt:lpstr>全日本シニアバドミントン申込書</vt:lpstr>
      <vt:lpstr>全日本社会人選手権申込書</vt:lpstr>
      <vt:lpstr>県協会エントリー読込中継</vt:lpstr>
      <vt:lpstr>カーニバルエントリー読込中継</vt:lpstr>
      <vt:lpstr>'近畿総合（シニアの部）申込書（兵庫推薦者）'!Print_Area</vt:lpstr>
      <vt:lpstr>'近畿総合（一般の部）申込書（兵庫推薦者）'!Print_Area</vt:lpstr>
      <vt:lpstr>'個人戦申込用（県協会）1枚目'!Print_Area</vt:lpstr>
      <vt:lpstr>'個人戦申込用（県協会）2枚目'!Print_Area</vt:lpstr>
      <vt:lpstr>'個人戦申込用（県協会）3枚目'!Print_Area</vt:lpstr>
      <vt:lpstr>'個人戦申込用（県協会）カーニバル１枚目'!Print_Area</vt:lpstr>
      <vt:lpstr>'個人戦申込用（県協会）カーニバル２枚目'!Print_Area</vt:lpstr>
      <vt:lpstr>全日本シニアバドミントン申込書!Print_Area</vt:lpstr>
      <vt:lpstr>全日本社会人選手権申込書!Print_Area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yoshioka</dc:creator>
  <cp:lastModifiedBy>toshi</cp:lastModifiedBy>
  <cp:lastPrinted>2020-02-25T12:37:39Z</cp:lastPrinted>
  <dcterms:created xsi:type="dcterms:W3CDTF">2016-01-27T02:43:25Z</dcterms:created>
  <dcterms:modified xsi:type="dcterms:W3CDTF">2022-03-03T03:55:39Z</dcterms:modified>
</cp:coreProperties>
</file>